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輸送機器" sheetId="1" r:id="rId1"/>
  </sheets>
  <externalReferences>
    <externalReference r:id="rId4"/>
  </externalReferences>
  <definedNames>
    <definedName name="_xlnm.Print_Area" localSheetId="0">'輸送機器'!$B$2:$M$87</definedName>
    <definedName name="燃料種">#REF!</definedName>
  </definedNames>
  <calcPr fullCalcOnLoad="1"/>
</workbook>
</file>

<file path=xl/sharedStrings.xml><?xml version="1.0" encoding="utf-8"?>
<sst xmlns="http://schemas.openxmlformats.org/spreadsheetml/2006/main" count="203" uniqueCount="122">
  <si>
    <t>選択してください</t>
  </si>
  <si>
    <t>L/年</t>
  </si>
  <si>
    <t>kgCO2/L</t>
  </si>
  <si>
    <t>ガソリン</t>
  </si>
  <si>
    <t>kgCO2/kWh</t>
  </si>
  <si>
    <t>バス</t>
  </si>
  <si>
    <t>CNG</t>
  </si>
  <si>
    <t>N㎥/年</t>
  </si>
  <si>
    <t>kgCO2/Nm3</t>
  </si>
  <si>
    <t>LNG</t>
  </si>
  <si>
    <t>kg/年</t>
  </si>
  <si>
    <t>kgCO2/kg</t>
  </si>
  <si>
    <t>kgCO2/☆</t>
  </si>
  <si>
    <t>バイオディーゼル（B5)</t>
  </si>
  <si>
    <t>地球温暖化対策事業効果算定ガイドブック　補助事業申請者向けハード対策事業計算ファイル</t>
  </si>
  <si>
    <t>C.輸送機器</t>
  </si>
  <si>
    <t>入力する数値に関しては、必要に応じて計算ファイル内で表示されている小数点の位まで入力することとし、それ以下の小数点については四捨五入することとする。</t>
  </si>
  <si>
    <t>事業者名</t>
  </si>
  <si>
    <t>○×工業株式会社</t>
  </si>
  <si>
    <t>事業による導入量</t>
  </si>
  <si>
    <t>導入機器の区分</t>
  </si>
  <si>
    <t>選択してください</t>
  </si>
  <si>
    <t>補助対象となる「導入機器の区分」をプルダウンから選択してください。
なお、「モーダルシフト」を選択した場合は、「削減される燃料種」と「使用する燃料種」どちらも「モーダルシフト」を選択してください。</t>
  </si>
  <si>
    <t>削減される燃料種</t>
  </si>
  <si>
    <t>従来機器の燃費</t>
  </si>
  <si>
    <t>記入してください</t>
  </si>
  <si>
    <t>従来機器の燃費の
取得方法</t>
  </si>
  <si>
    <t>燃費の単位</t>
  </si>
  <si>
    <t>「削減される燃料種」を選択してください。
(標準燃料種の参照値が表示されます。)</t>
  </si>
  <si>
    <t>「従来機器の燃費」を記入してください。なお、モーダルシフトの燃費を記入する場合は小数点第3位を四捨五入してください。
(従来機器の燃費参照値が表示されます。)</t>
  </si>
  <si>
    <t>「従来機器の燃費の取得方法」を「カタログ値」もしくは「実燃費」から選択してください。</t>
  </si>
  <si>
    <t>標準となる燃料種</t>
  </si>
  <si>
    <t>燃費参照値</t>
  </si>
  <si>
    <t>導入機器の名称</t>
  </si>
  <si>
    <t>例）ABC自動車製
○×△2016年モデル</t>
  </si>
  <si>
    <t>使用する燃料種</t>
  </si>
  <si>
    <t>導入機器の燃費</t>
  </si>
  <si>
    <t>補助対象となる「導入機器の名称」を記載してください。</t>
  </si>
  <si>
    <t>「使用する燃料種」を選択してください。</t>
  </si>
  <si>
    <t>「導入機器の燃費」を記入してください。なお、モーダルシフトの燃費を記入する場合は小数点第3位を四捨五入してください。
（燃費の単位は自動的に選択されます。）</t>
  </si>
  <si>
    <t>単位</t>
  </si>
  <si>
    <t>台</t>
  </si>
  <si>
    <t>導入機器数と単位を記入してください。</t>
  </si>
  <si>
    <t>想定される導入機器単位あたりの年間走行距離または使用時間を記入してください。また、モーダルシフトはデフォルト値が表示されます。</t>
  </si>
  <si>
    <t>法定耐用年数</t>
  </si>
  <si>
    <t>［年］</t>
  </si>
  <si>
    <t>国税庁が発表している耐用年数表を参考にして、法定耐用年数を整数で記入してください。不明である場合は、想定使用年数を記入し、右の選択肢において「想定使用年数を入力」を選択してください。</t>
  </si>
  <si>
    <t>【導入機器の燃費、および走行距離または使用時間の設定根拠】</t>
  </si>
  <si>
    <t>例）ABC自動車オンラインカタログ2016年版より
http://www.abc.atomobile.co.jp/catalog2016</t>
  </si>
  <si>
    <t>例）昨年度の社用車の使用ログデータを引用</t>
  </si>
  <si>
    <t>導入機器の「燃費」と「走行距離または使用時間」の設定根拠を記載してください。参考にした文献やカタログ等の資料がある場合は、資料名、発行年、発行者、URL等を記載してください。</t>
  </si>
  <si>
    <t>導入機器あたりのCO2削減効果（CO2削減原単位）</t>
  </si>
  <si>
    <t>事業開始前のベースラインとなる導入単位あたりの年間エネルギー消費量を記入してください。</t>
  </si>
  <si>
    <t>事業開始後の導入単位あたりの年間エネルギー消費量を記入してください。</t>
  </si>
  <si>
    <t>エネルギー
種別</t>
  </si>
  <si>
    <t>年間エネルギー消費量</t>
  </si>
  <si>
    <t>排出係数</t>
  </si>
  <si>
    <t>年間CO2削減原単位</t>
  </si>
  <si>
    <t>導入前</t>
  </si>
  <si>
    <t>導入後</t>
  </si>
  <si>
    <t>単　位</t>
  </si>
  <si>
    <t>-</t>
  </si>
  <si>
    <t>-</t>
  </si>
  <si>
    <t>ガソリン</t>
  </si>
  <si>
    <t>モーダルシフト</t>
  </si>
  <si>
    <t>モーダルシフト</t>
  </si>
  <si>
    <t>「ロジスティクス分野におけるCO2排出量算定方法共同ガイドライン」参照</t>
  </si>
  <si>
    <t>h/L</t>
  </si>
  <si>
    <t>軽油</t>
  </si>
  <si>
    <t>軽乗用車</t>
  </si>
  <si>
    <t>ガソリン</t>
  </si>
  <si>
    <t>km/L</t>
  </si>
  <si>
    <t>km/L</t>
  </si>
  <si>
    <t>h/L</t>
  </si>
  <si>
    <t>電力</t>
  </si>
  <si>
    <t>kWh/年</t>
  </si>
  <si>
    <t>小型・普通車</t>
  </si>
  <si>
    <t>h/kWh</t>
  </si>
  <si>
    <t>LPG（重量ベース）</t>
  </si>
  <si>
    <t>kg/年</t>
  </si>
  <si>
    <t>kgCO2/kg</t>
  </si>
  <si>
    <t>km/kWh</t>
  </si>
  <si>
    <t>LPG（体積ベース）</t>
  </si>
  <si>
    <t>L/年</t>
  </si>
  <si>
    <t>kgCO2/L</t>
  </si>
  <si>
    <t>軽貨物</t>
  </si>
  <si>
    <t>km/kg</t>
  </si>
  <si>
    <t>小型貨物</t>
  </si>
  <si>
    <t>普通貨物</t>
  </si>
  <si>
    <t>水素</t>
  </si>
  <si>
    <t>塵芥収集車</t>
  </si>
  <si>
    <t>-</t>
  </si>
  <si>
    <t>km/N㎥</t>
  </si>
  <si>
    <t>ジェット燃料油</t>
  </si>
  <si>
    <t>フォークリフト</t>
  </si>
  <si>
    <t>km/kg</t>
  </si>
  <si>
    <t>A重油</t>
  </si>
  <si>
    <t>ショベルカー</t>
  </si>
  <si>
    <t>B・C重油</t>
  </si>
  <si>
    <t>L/年</t>
  </si>
  <si>
    <t>ローダー</t>
  </si>
  <si>
    <t>kgCO2/年</t>
  </si>
  <si>
    <t>航空機</t>
  </si>
  <si>
    <t>ジェット燃料</t>
  </si>
  <si>
    <t>バイオエタノール（E3）</t>
  </si>
  <si>
    <t>中小型船舶</t>
  </si>
  <si>
    <t>バイオディーゼル（B5)</t>
  </si>
  <si>
    <t>大型船舶</t>
  </si>
  <si>
    <t>その他</t>
  </si>
  <si>
    <t>☆/年</t>
  </si>
  <si>
    <t>鉄道車両</t>
  </si>
  <si>
    <t>所定のエネルギー種別以外のエネルギー、または水素を使用する場合は、所定の項目に導入前後の年間エネルギー消費量と排出係数を記入してください。また、調達した水素のライフサイクルでの排出係数がわかる場合は、記入してください。</t>
  </si>
  <si>
    <t>結果（CO2削減効果）</t>
  </si>
  <si>
    <t>年間CO2削減量</t>
  </si>
  <si>
    <t>[kgCO2/年]</t>
  </si>
  <si>
    <t>＝</t>
  </si>
  <si>
    <t>[tCO2/年]</t>
  </si>
  <si>
    <t>累計CO2削減量</t>
  </si>
  <si>
    <t>[kgCO2]</t>
  </si>
  <si>
    <t>[tCO2]</t>
  </si>
  <si>
    <t>事務局確認用</t>
  </si>
  <si>
    <t>従来機器の燃費の取得方法</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</si>
</sst>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_ "/>
    <numFmt numFmtId="178" formatCode="0_ "/>
    <numFmt numFmtId="179" formatCode="#,##0.00_ ;[Red]\-#,##0.00\ "/>
    <numFmt numFmtId="180" formatCode="0.00_);[Red]\(0.00\)"/>
    <numFmt numFmtId="181" formatCode="0.000_);[Red]\(0.000\)"/>
    <numFmt numFmtId="182" formatCode="#,##0_ ;[Red]\-#,##0\ "/>
    <numFmt numFmtId="183" formatCode="#,##0.00_ "/>
  </numFmts>
  <fonts count="59">
    <font>
      <sz val="11"/>
      <color theme="1"/>
      <name val="Calibri"/>
      <family val="3"/>
    </font>
    <font>
      <sz val="11"/>
      <color indexed="8"/>
      <name val="ＭＳ Ｐゴシック"/>
      <family val="3"/>
    </font>
    <font>
      <sz val="6"/>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b/>
      <sz val="14"/>
      <color indexed="8"/>
      <name val="ＭＳ Ｐゴシック"/>
      <family val="3"/>
    </font>
    <font>
      <sz val="22"/>
      <color indexed="8"/>
      <name val="ＭＳ Ｐゴシック"/>
      <family val="3"/>
    </font>
    <font>
      <sz val="10"/>
      <color indexed="55"/>
      <name val="ＭＳ Ｐゴシック"/>
      <family val="3"/>
    </font>
    <font>
      <sz val="9"/>
      <color indexed="8"/>
      <name val="ＭＳ Ｐゴシック"/>
      <family val="3"/>
    </font>
    <font>
      <sz val="10"/>
      <color indexed="9"/>
      <name val="ＭＳ Ｐゴシック"/>
      <family val="3"/>
    </font>
    <font>
      <sz val="9"/>
      <color indexed="55"/>
      <name val="ＭＳ Ｐゴシック"/>
      <family val="3"/>
    </font>
    <font>
      <sz val="11"/>
      <color indexed="23"/>
      <name val="ＭＳ Ｐゴシック"/>
      <family val="3"/>
    </font>
    <font>
      <b/>
      <sz val="12"/>
      <color indexed="9"/>
      <name val="ＭＳ Ｐゴシック"/>
      <family val="3"/>
    </font>
    <font>
      <b/>
      <sz val="18"/>
      <color indexed="30"/>
      <name val="ＭＳ Ｐゴシック"/>
      <family val="3"/>
    </font>
    <font>
      <sz val="11"/>
      <color indexed="55"/>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2"/>
      <color theme="0"/>
      <name val="Calibri"/>
      <family val="3"/>
    </font>
    <font>
      <b/>
      <sz val="18"/>
      <color rgb="FF0027BC"/>
      <name val="Calibri"/>
      <family val="3"/>
    </font>
    <font>
      <sz val="10"/>
      <color rgb="FF8C8C8C"/>
      <name val="Calibri"/>
      <family val="3"/>
    </font>
    <font>
      <sz val="11"/>
      <color theme="0" tint="-0.4999699890613556"/>
      <name val="Calibri"/>
      <family val="3"/>
    </font>
    <font>
      <sz val="9"/>
      <color rgb="FF8C8C8C"/>
      <name val="Calibri"/>
      <family val="3"/>
    </font>
    <font>
      <sz val="10"/>
      <color theme="0"/>
      <name val="Calibri"/>
      <family val="3"/>
    </font>
    <font>
      <sz val="9"/>
      <color theme="1"/>
      <name val="Calibri"/>
      <family val="3"/>
    </font>
    <font>
      <b/>
      <sz val="14"/>
      <color theme="1"/>
      <name val="Calibri"/>
      <family val="3"/>
    </font>
    <font>
      <sz val="22"/>
      <color theme="1"/>
      <name val="Calibri"/>
      <family val="3"/>
    </font>
    <font>
      <sz val="11"/>
      <color theme="0" tint="-0.3499799966812134"/>
      <name val="Calibri"/>
      <family val="3"/>
    </font>
    <font>
      <sz val="11"/>
      <color rgb="FF8C8C8C"/>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AFAFA"/>
        <bgColor indexed="64"/>
      </patternFill>
    </fill>
    <fill>
      <patternFill patternType="solid">
        <fgColor rgb="FF8C8C8C"/>
        <bgColor indexed="64"/>
      </patternFill>
    </fill>
    <fill>
      <patternFill patternType="solid">
        <fgColor rgb="FF009999"/>
        <bgColor indexed="64"/>
      </patternFill>
    </fill>
    <fill>
      <patternFill patternType="solid">
        <fgColor rgb="FF00A1DE"/>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color rgb="FF8C8C8C"/>
      </top>
      <bottom style="thin">
        <color rgb="FF8C8C8C"/>
      </bottom>
    </border>
    <border>
      <left/>
      <right/>
      <top style="thin">
        <color rgb="FF72C7E7"/>
      </top>
      <bottom/>
    </border>
    <border>
      <left style="thin">
        <color rgb="FF8C8C8C"/>
      </left>
      <right style="thin">
        <color rgb="FF8C8C8C"/>
      </right>
      <top/>
      <bottom style="thin">
        <color rgb="FF8C8C8C"/>
      </bottom>
    </border>
    <border>
      <left style="thin">
        <color rgb="FF8C8C8C"/>
      </left>
      <right style="thin">
        <color rgb="FF8C8C8C"/>
      </right>
      <top style="thin">
        <color rgb="FF8C8C8C"/>
      </top>
      <bottom style="thin">
        <color rgb="FF8C8C8C"/>
      </bottom>
    </border>
    <border>
      <left style="thin">
        <color rgb="FF8C8C8C"/>
      </left>
      <right style="thin">
        <color rgb="FF8C8C8C"/>
      </right>
      <top style="thin">
        <color rgb="FF8C8C8C"/>
      </top>
      <bottom/>
    </border>
    <border>
      <left style="medium">
        <color rgb="FF0027BC"/>
      </left>
      <right style="medium">
        <color rgb="FF0027BC"/>
      </right>
      <top style="medium">
        <color rgb="FF0027BC"/>
      </top>
      <bottom style="medium">
        <color rgb="FF0027BC"/>
      </bottom>
    </border>
    <border>
      <left style="thin">
        <color rgb="FF8C8C8C"/>
      </left>
      <right style="thin">
        <color rgb="FF8C8C8C"/>
      </right>
      <top/>
      <bottom/>
    </border>
    <border>
      <left style="thin">
        <color theme="0" tint="-0.3499799966812134"/>
      </left>
      <right style="thin">
        <color theme="0" tint="-0.3499799966812134"/>
      </right>
      <top style="thin">
        <color rgb="FF8C8C8C"/>
      </top>
      <bottom/>
    </border>
    <border>
      <left style="medium">
        <color rgb="FF0027BC"/>
      </left>
      <right style="medium">
        <color rgb="FF0027BC"/>
      </right>
      <top style="medium">
        <color rgb="FF0027BC"/>
      </top>
      <bottom/>
    </border>
    <border>
      <left style="thin">
        <color theme="0" tint="-0.3499799966812134"/>
      </left>
      <right style="thin">
        <color theme="0" tint="-0.3499799966812134"/>
      </right>
      <top style="thin">
        <color rgb="FF8C8C8C"/>
      </top>
      <bottom style="medium">
        <color rgb="FF0027BC"/>
      </bottom>
    </border>
    <border>
      <left style="medium">
        <color rgb="FF0027BC"/>
      </left>
      <right style="medium">
        <color rgb="FF0027BC"/>
      </right>
      <top style="thin">
        <color rgb="FF8C8C8C"/>
      </top>
      <bottom style="thin">
        <color theme="0" tint="-0.3499799966812134"/>
      </bottom>
    </border>
    <border>
      <left style="medium">
        <color rgb="FF0027BC"/>
      </left>
      <right style="medium">
        <color rgb="FF0027BC"/>
      </right>
      <top/>
      <bottom style="medium">
        <color rgb="FF0027BC"/>
      </bottom>
    </border>
    <border>
      <left/>
      <right style="thin">
        <color rgb="FF8C8C8C"/>
      </right>
      <top style="thin">
        <color rgb="FF8C8C8C"/>
      </top>
      <bottom style="thin">
        <color rgb="FF8C8C8C"/>
      </bottom>
    </border>
    <border>
      <left style="thin">
        <color rgb="FF8C8C8C"/>
      </left>
      <right/>
      <top style="thin">
        <color rgb="FF8C8C8C"/>
      </top>
      <bottom style="thin">
        <color rgb="FF8C8C8C"/>
      </bottom>
    </border>
    <border>
      <left style="thin">
        <color theme="0"/>
      </left>
      <right style="thin">
        <color theme="0"/>
      </right>
      <top style="thin">
        <color theme="0"/>
      </top>
      <bottom/>
    </border>
    <border>
      <left/>
      <right/>
      <top style="thin">
        <color rgb="FF0027BC"/>
      </top>
      <bottom style="thin">
        <color rgb="FF0027BC"/>
      </bottom>
    </border>
    <border>
      <left style="thin">
        <color theme="8"/>
      </left>
      <right style="thin"/>
      <top style="thin">
        <color theme="8"/>
      </top>
      <bottom style="thin"/>
    </border>
    <border>
      <left style="thin"/>
      <right style="thin"/>
      <top style="thin">
        <color theme="8"/>
      </top>
      <bottom style="thin"/>
    </border>
    <border>
      <left style="thin"/>
      <right style="thin">
        <color theme="8"/>
      </right>
      <top style="thin">
        <color theme="8"/>
      </top>
      <bottom style="thin"/>
    </border>
    <border>
      <left style="thin">
        <color theme="8"/>
      </left>
      <right style="thin"/>
      <top style="thin"/>
      <bottom style="thin">
        <color theme="8"/>
      </bottom>
    </border>
    <border>
      <left style="thin"/>
      <right style="thin"/>
      <top style="thin"/>
      <bottom style="thin">
        <color theme="8"/>
      </bottom>
    </border>
    <border>
      <left style="thin"/>
      <right style="thin">
        <color theme="8"/>
      </right>
      <top style="thin"/>
      <bottom style="thin">
        <color theme="8"/>
      </bottom>
    </border>
    <border>
      <left style="thin">
        <color rgb="FF8C8C8C"/>
      </left>
      <right/>
      <top style="thin">
        <color rgb="FF8C8C8C"/>
      </top>
      <bottom/>
    </border>
    <border>
      <left style="medium">
        <color rgb="FF0027BC"/>
      </left>
      <right/>
      <top style="medium">
        <color rgb="FF0027BC"/>
      </top>
      <bottom style="medium">
        <color rgb="FF0027BC"/>
      </bottom>
    </border>
    <border>
      <left/>
      <right/>
      <top style="medium">
        <color rgb="FF0027BC"/>
      </top>
      <bottom style="medium">
        <color rgb="FF0027BC"/>
      </bottom>
    </border>
    <border>
      <left/>
      <right style="medium">
        <color rgb="FF0027BC"/>
      </right>
      <top style="medium">
        <color rgb="FF0027BC"/>
      </top>
      <bottom style="medium">
        <color rgb="FF0027BC"/>
      </bottom>
    </border>
    <border>
      <left/>
      <right style="medium">
        <color rgb="FF0027BC"/>
      </right>
      <top style="thin">
        <color rgb="FF8C8C8C"/>
      </top>
      <bottom/>
    </border>
    <border>
      <left style="thin">
        <color rgb="FF8C8C8C"/>
      </left>
      <right/>
      <top/>
      <bottom style="thin">
        <color rgb="FF8C8C8C"/>
      </bottom>
    </border>
    <border>
      <left/>
      <right style="medium">
        <color rgb="FF0027BC"/>
      </right>
      <top/>
      <bottom style="thin">
        <color rgb="FF8C8C8C"/>
      </bottom>
    </border>
    <border>
      <left style="medium">
        <color rgb="FF0027BC"/>
      </left>
      <right style="thin">
        <color rgb="FF8C8C8C"/>
      </right>
      <top style="medium">
        <color rgb="FF0027BC"/>
      </top>
      <bottom style="thin">
        <color rgb="FF8C8C8C"/>
      </bottom>
    </border>
    <border>
      <left style="thin">
        <color rgb="FF8C8C8C"/>
      </left>
      <right style="medium">
        <color rgb="FF0027BC"/>
      </right>
      <top style="medium">
        <color rgb="FF0027BC"/>
      </top>
      <bottom style="thin">
        <color rgb="FF8C8C8C"/>
      </bottom>
    </border>
    <border>
      <left style="medium">
        <color rgb="FF0027BC"/>
      </left>
      <right style="thin">
        <color rgb="FF8C8C8C"/>
      </right>
      <top style="thin">
        <color rgb="FF8C8C8C"/>
      </top>
      <bottom style="medium">
        <color rgb="FF0027BC"/>
      </bottom>
    </border>
    <border>
      <left style="thin">
        <color rgb="FF8C8C8C"/>
      </left>
      <right style="medium">
        <color rgb="FF0027BC"/>
      </right>
      <top style="thin">
        <color rgb="FF8C8C8C"/>
      </top>
      <bottom style="medium">
        <color rgb="FF0027BC"/>
      </bottom>
    </border>
    <border>
      <left style="thin">
        <color rgb="FF72C7E7"/>
      </left>
      <right/>
      <top style="thin">
        <color rgb="FF72C7E7"/>
      </top>
      <bottom/>
    </border>
    <border>
      <left/>
      <right style="thin">
        <color rgb="FF72C7E7"/>
      </right>
      <top style="thin">
        <color rgb="FF72C7E7"/>
      </top>
      <bottom/>
    </border>
    <border>
      <left style="thin">
        <color rgb="FF72C7E7"/>
      </left>
      <right/>
      <top/>
      <bottom style="thin">
        <color rgb="FF72C7E7"/>
      </bottom>
    </border>
    <border>
      <left/>
      <right/>
      <top/>
      <bottom style="thin">
        <color rgb="FF72C7E7"/>
      </bottom>
    </border>
    <border>
      <left/>
      <right style="thin">
        <color rgb="FF72C7E7"/>
      </right>
      <top/>
      <bottom style="thin">
        <color rgb="FF72C7E7"/>
      </bottom>
    </border>
    <border>
      <left style="medium">
        <color rgb="FF0027BC"/>
      </left>
      <right/>
      <top style="medium">
        <color rgb="FF0027BC"/>
      </top>
      <bottom/>
    </border>
    <border>
      <left/>
      <right style="medium">
        <color rgb="FF0027BC"/>
      </right>
      <top style="medium">
        <color rgb="FF0027BC"/>
      </top>
      <bottom/>
    </border>
    <border>
      <left style="medium">
        <color rgb="FF0027BC"/>
      </left>
      <right/>
      <top/>
      <bottom style="medium">
        <color rgb="FF0027BC"/>
      </bottom>
    </border>
    <border>
      <left/>
      <right style="medium">
        <color rgb="FF0027BC"/>
      </right>
      <top/>
      <bottom style="medium">
        <color rgb="FF0027BC"/>
      </bottom>
    </border>
    <border>
      <left style="thin">
        <color rgb="FF8C8C8C"/>
      </left>
      <right/>
      <top/>
      <bottom/>
    </border>
    <border>
      <left/>
      <right style="medium">
        <color rgb="FF0027BC"/>
      </right>
      <top/>
      <bottom/>
    </border>
    <border>
      <left style="medium">
        <color rgb="FF0027BC"/>
      </left>
      <right style="thin"/>
      <top style="medium">
        <color rgb="FF0027BC"/>
      </top>
      <bottom style="thin"/>
    </border>
    <border>
      <left style="thin"/>
      <right style="medium">
        <color rgb="FF0027BC"/>
      </right>
      <top style="medium">
        <color rgb="FF0027BC"/>
      </top>
      <bottom style="thin"/>
    </border>
    <border>
      <left style="medium">
        <color rgb="FF0027BC"/>
      </left>
      <right style="thin"/>
      <top style="thin"/>
      <bottom style="medium">
        <color rgb="FF0027BC"/>
      </bottom>
    </border>
    <border>
      <left style="thin"/>
      <right style="medium">
        <color rgb="FF0027BC"/>
      </right>
      <top style="thin"/>
      <bottom style="medium">
        <color rgb="FF0027BC"/>
      </bottom>
    </border>
    <border>
      <left style="thin">
        <color rgb="FF8C8C8C"/>
      </left>
      <right/>
      <top style="thin">
        <color theme="0"/>
      </top>
      <bottom/>
    </border>
    <border>
      <left/>
      <right style="thin">
        <color theme="0" tint="-0.4999699890613556"/>
      </right>
      <top style="thin">
        <color theme="0"/>
      </top>
      <bottom/>
    </border>
    <border>
      <left style="thin">
        <color theme="0" tint="-0.4999699890613556"/>
      </left>
      <right style="thin">
        <color rgb="FF8C8C8C"/>
      </right>
      <top style="medium">
        <color rgb="FF0027BC"/>
      </top>
      <bottom style="thin">
        <color theme="0" tint="-0.3499799966812134"/>
      </bottom>
    </border>
    <border>
      <left style="thin">
        <color rgb="FF8C8C8C"/>
      </left>
      <right style="thin">
        <color theme="0" tint="-0.3499799966812134"/>
      </right>
      <top style="medium">
        <color rgb="FF0027BC"/>
      </top>
      <bottom style="thin">
        <color theme="0" tint="-0.3499799966812134"/>
      </bottom>
    </border>
    <border>
      <left style="thin">
        <color rgb="FF72C7E7"/>
      </left>
      <right style="thin">
        <color rgb="FF72C7E7"/>
      </right>
      <top style="thin">
        <color rgb="FF72C7E7"/>
      </top>
      <bottom/>
    </border>
    <border>
      <left style="thin">
        <color rgb="FF72C7E7"/>
      </left>
      <right style="thin">
        <color rgb="FF72C7E7"/>
      </right>
      <top/>
      <bottom/>
    </border>
    <border>
      <left style="thin">
        <color rgb="FF72C7E7"/>
      </left>
      <right style="thin">
        <color rgb="FF72C7E7"/>
      </right>
      <top/>
      <bottom style="thin">
        <color rgb="FF72C7E7"/>
      </bottom>
    </border>
    <border>
      <left style="thin">
        <color rgb="FF72C7E7"/>
      </left>
      <right/>
      <top/>
      <bottom/>
    </border>
    <border>
      <left/>
      <right style="thin">
        <color rgb="FF72C7E7"/>
      </right>
      <top/>
      <bottom/>
    </border>
    <border>
      <left style="thin">
        <color rgb="FF72C7E7"/>
      </left>
      <right/>
      <top style="dotted">
        <color rgb="FF72C7E7"/>
      </top>
      <bottom style="thin">
        <color rgb="FF72C7E7"/>
      </bottom>
    </border>
    <border>
      <left/>
      <right/>
      <top style="dotted">
        <color rgb="FF72C7E7"/>
      </top>
      <bottom style="thin">
        <color rgb="FF72C7E7"/>
      </bottom>
    </border>
    <border>
      <left/>
      <right style="thin">
        <color rgb="FF72C7E7"/>
      </right>
      <top style="dotted">
        <color rgb="FF72C7E7"/>
      </top>
      <bottom style="thin">
        <color rgb="FF72C7E7"/>
      </bottom>
    </border>
    <border>
      <left style="thin">
        <color theme="0" tint="-0.4999699890613556"/>
      </left>
      <right/>
      <top style="medium">
        <color rgb="FF0027BC"/>
      </top>
      <bottom style="thin">
        <color theme="0" tint="-0.3499799966812134"/>
      </bottom>
    </border>
    <border>
      <left/>
      <right style="thin">
        <color theme="0" tint="-0.3499799966812134"/>
      </right>
      <top style="medium">
        <color rgb="FF0027BC"/>
      </top>
      <bottom style="thin">
        <color theme="0" tint="-0.3499799966812134"/>
      </bottom>
    </border>
    <border>
      <left style="medium">
        <color rgb="FF0027BC"/>
      </left>
      <right style="thin">
        <color rgb="FF8C8C8C"/>
      </right>
      <top style="medium">
        <color rgb="FF0027BC"/>
      </top>
      <bottom style="medium">
        <color rgb="FF0027BC"/>
      </bottom>
    </border>
    <border>
      <left style="thin">
        <color rgb="FF8C8C8C"/>
      </left>
      <right style="medium">
        <color rgb="FF0027BC"/>
      </right>
      <top style="medium">
        <color rgb="FF0027BC"/>
      </top>
      <bottom style="medium">
        <color rgb="FF0027BC"/>
      </bottom>
    </border>
    <border>
      <left style="thin">
        <color rgb="FF72C7E7"/>
      </left>
      <right/>
      <top style="thin">
        <color rgb="FF72C7E7"/>
      </top>
      <bottom style="thin">
        <color rgb="FF72C7E7"/>
      </bottom>
    </border>
    <border>
      <left/>
      <right/>
      <top style="thin">
        <color rgb="FF72C7E7"/>
      </top>
      <bottom style="thin">
        <color rgb="FF72C7E7"/>
      </bottom>
    </border>
    <border>
      <left/>
      <right style="thin">
        <color rgb="FF72C7E7"/>
      </right>
      <top style="thin">
        <color rgb="FF72C7E7"/>
      </top>
      <bottom style="thin">
        <color rgb="FF72C7E7"/>
      </bottom>
    </border>
    <border>
      <left style="medium">
        <color rgb="FF0027BC"/>
      </left>
      <right/>
      <top/>
      <bottom/>
    </border>
    <border>
      <left/>
      <right style="medium">
        <color rgb="FF0027BC"/>
      </right>
      <top style="thin">
        <color rgb="FF8C8C8C"/>
      </top>
      <bottom style="thin">
        <color rgb="FF8C8C8C"/>
      </bottom>
    </border>
    <border>
      <left/>
      <right/>
      <top style="medium">
        <color rgb="FF0027BC"/>
      </top>
      <bottom/>
    </border>
    <border>
      <left>
        <color indexed="63"/>
      </left>
      <right>
        <color indexed="63"/>
      </right>
      <top>
        <color indexed="63"/>
      </top>
      <bottom style="medium">
        <color rgb="FF0027BC"/>
      </bottom>
    </border>
    <border>
      <left/>
      <right/>
      <top style="thin">
        <color theme="0"/>
      </top>
      <bottom/>
    </border>
    <border>
      <left/>
      <right style="thin">
        <color theme="0"/>
      </right>
      <top/>
      <bottom style="thin">
        <color theme="0"/>
      </bottom>
    </border>
    <border>
      <left style="thin">
        <color theme="0"/>
      </left>
      <right style="thin">
        <color theme="0"/>
      </right>
      <top/>
      <bottom style="thin">
        <color theme="0"/>
      </bottom>
    </border>
    <border>
      <left/>
      <right style="thin">
        <color theme="0"/>
      </right>
      <top style="thin">
        <color theme="0"/>
      </top>
      <bottom/>
    </border>
    <border>
      <left style="thin">
        <color theme="0"/>
      </left>
      <right/>
      <top/>
      <bottom/>
    </border>
    <border>
      <left/>
      <right style="thin">
        <color rgb="FF8C8C8C"/>
      </right>
      <top/>
      <bottom style="thin">
        <color rgb="FF8C8C8C"/>
      </bottom>
    </border>
    <border>
      <left style="medium">
        <color rgb="FF0027BC"/>
      </left>
      <right/>
      <top style="thin">
        <color rgb="FF8C8C8C"/>
      </top>
      <bottom style="thin">
        <color rgb="FF8C8C8C"/>
      </bottom>
    </border>
    <border>
      <left/>
      <right style="thin">
        <color rgb="FF8C8C8C"/>
      </right>
      <top/>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3" fillId="0" borderId="0">
      <alignment vertical="center"/>
      <protection/>
    </xf>
    <xf numFmtId="0" fontId="46" fillId="32" borderId="0" applyNumberFormat="0" applyBorder="0" applyAlignment="0" applyProtection="0"/>
  </cellStyleXfs>
  <cellXfs count="196">
    <xf numFmtId="0" fontId="0" fillId="0" borderId="0" xfId="0" applyFont="1" applyAlignment="1">
      <alignment vertical="center"/>
    </xf>
    <xf numFmtId="0" fontId="0" fillId="33" borderId="0" xfId="0" applyFill="1" applyAlignment="1">
      <alignment vertical="center"/>
    </xf>
    <xf numFmtId="0" fontId="0" fillId="34" borderId="0" xfId="0" applyFill="1" applyAlignment="1">
      <alignment vertical="center"/>
    </xf>
    <xf numFmtId="0" fontId="0" fillId="34" borderId="0" xfId="0" applyFill="1" applyAlignment="1">
      <alignment vertical="top"/>
    </xf>
    <xf numFmtId="0" fontId="0" fillId="34" borderId="0" xfId="0" applyFill="1" applyBorder="1" applyAlignment="1">
      <alignment horizontal="left" vertical="center" wrapText="1"/>
    </xf>
    <xf numFmtId="0" fontId="0" fillId="34" borderId="0" xfId="0" applyFill="1" applyAlignment="1">
      <alignment horizontal="left" vertical="center"/>
    </xf>
    <xf numFmtId="0" fontId="31" fillId="35" borderId="10" xfId="0" applyFont="1" applyFill="1" applyBorder="1" applyAlignment="1">
      <alignment horizontal="center" vertical="center"/>
    </xf>
    <xf numFmtId="0" fontId="0" fillId="34" borderId="0" xfId="0" applyFill="1" applyBorder="1" applyAlignment="1">
      <alignment horizontal="left" vertical="top" wrapText="1"/>
    </xf>
    <xf numFmtId="0" fontId="0" fillId="34" borderId="11" xfId="0" applyFill="1" applyBorder="1" applyAlignment="1">
      <alignment horizontal="left" vertical="top" wrapText="1"/>
    </xf>
    <xf numFmtId="0" fontId="0" fillId="34" borderId="0" xfId="0" applyFill="1" applyBorder="1" applyAlignment="1">
      <alignment horizontal="center" vertical="center"/>
    </xf>
    <xf numFmtId="0" fontId="0" fillId="34" borderId="0" xfId="0" applyFill="1" applyBorder="1" applyAlignment="1">
      <alignment horizontal="center" vertical="top" wrapText="1"/>
    </xf>
    <xf numFmtId="0" fontId="0" fillId="34" borderId="0" xfId="0" applyFill="1" applyBorder="1" applyAlignment="1">
      <alignment horizontal="left" vertical="center"/>
    </xf>
    <xf numFmtId="38" fontId="0" fillId="34" borderId="0" xfId="48" applyFont="1" applyFill="1" applyBorder="1" applyAlignment="1">
      <alignment vertical="center"/>
    </xf>
    <xf numFmtId="38" fontId="0" fillId="34" borderId="0" xfId="48" applyFont="1" applyFill="1" applyBorder="1" applyAlignment="1">
      <alignment horizontal="center" vertical="center"/>
    </xf>
    <xf numFmtId="0" fontId="0" fillId="34" borderId="0" xfId="0" applyFill="1" applyBorder="1" applyAlignment="1">
      <alignment vertical="center"/>
    </xf>
    <xf numFmtId="179" fontId="0" fillId="30" borderId="12" xfId="48" applyNumberFormat="1" applyFont="1" applyFill="1" applyBorder="1" applyAlignment="1">
      <alignment vertical="center"/>
    </xf>
    <xf numFmtId="180" fontId="0" fillId="30" borderId="12" xfId="0" applyNumberFormat="1" applyFill="1" applyBorder="1" applyAlignment="1">
      <alignment vertical="center"/>
    </xf>
    <xf numFmtId="179" fontId="0" fillId="30" borderId="13" xfId="48" applyNumberFormat="1" applyFont="1" applyFill="1" applyBorder="1" applyAlignment="1">
      <alignment vertical="center"/>
    </xf>
    <xf numFmtId="180" fontId="0" fillId="30" borderId="13" xfId="0" applyNumberFormat="1" applyFill="1" applyBorder="1" applyAlignment="1">
      <alignment vertical="center"/>
    </xf>
    <xf numFmtId="181" fontId="0" fillId="30" borderId="13" xfId="0" applyNumberFormat="1" applyFill="1" applyBorder="1" applyAlignment="1">
      <alignment vertical="center"/>
    </xf>
    <xf numFmtId="179" fontId="47" fillId="30" borderId="13" xfId="48" applyNumberFormat="1" applyFont="1" applyFill="1" applyBorder="1" applyAlignment="1">
      <alignment vertical="center"/>
    </xf>
    <xf numFmtId="180" fontId="47" fillId="30" borderId="14" xfId="48" applyNumberFormat="1" applyFont="1" applyFill="1" applyBorder="1" applyAlignment="1">
      <alignment horizontal="right" vertical="center"/>
    </xf>
    <xf numFmtId="179" fontId="0" fillId="30" borderId="14" xfId="48" applyNumberFormat="1" applyFont="1" applyFill="1" applyBorder="1" applyAlignment="1">
      <alignment vertical="center"/>
    </xf>
    <xf numFmtId="180" fontId="47" fillId="0" borderId="15" xfId="48" applyNumberFormat="1" applyFont="1" applyFill="1" applyBorder="1" applyAlignment="1" applyProtection="1">
      <alignment horizontal="right" vertical="center"/>
      <protection locked="0"/>
    </xf>
    <xf numFmtId="180" fontId="47" fillId="30" borderId="16" xfId="48" applyNumberFormat="1" applyFont="1" applyFill="1" applyBorder="1" applyAlignment="1">
      <alignment horizontal="right" vertical="center"/>
    </xf>
    <xf numFmtId="182" fontId="0" fillId="30" borderId="13" xfId="48" applyNumberFormat="1" applyFont="1" applyFill="1" applyBorder="1" applyAlignment="1">
      <alignment vertical="center"/>
    </xf>
    <xf numFmtId="38" fontId="0" fillId="30" borderId="13" xfId="48" applyFont="1" applyFill="1" applyBorder="1" applyAlignment="1">
      <alignment vertical="center"/>
    </xf>
    <xf numFmtId="179" fontId="0" fillId="30" borderId="17" xfId="48" applyNumberFormat="1" applyFont="1" applyFill="1" applyBorder="1" applyAlignment="1">
      <alignment vertical="center"/>
    </xf>
    <xf numFmtId="180" fontId="47" fillId="33" borderId="18" xfId="48" applyNumberFormat="1" applyFont="1" applyFill="1" applyBorder="1" applyAlignment="1" applyProtection="1">
      <alignment horizontal="right" vertical="center"/>
      <protection locked="0"/>
    </xf>
    <xf numFmtId="179" fontId="0" fillId="30" borderId="19" xfId="48" applyNumberFormat="1" applyFont="1" applyFill="1" applyBorder="1" applyAlignment="1">
      <alignment vertical="center"/>
    </xf>
    <xf numFmtId="180" fontId="47" fillId="33" borderId="20" xfId="48" applyNumberFormat="1" applyFont="1" applyFill="1" applyBorder="1" applyAlignment="1" applyProtection="1">
      <alignment horizontal="right" vertical="center"/>
      <protection locked="0"/>
    </xf>
    <xf numFmtId="179" fontId="0" fillId="33" borderId="21" xfId="48" applyNumberFormat="1" applyFont="1" applyFill="1" applyBorder="1" applyAlignment="1" applyProtection="1">
      <alignment vertical="center"/>
      <protection locked="0"/>
    </xf>
    <xf numFmtId="180" fontId="47" fillId="33" borderId="21" xfId="48" applyNumberFormat="1" applyFont="1" applyFill="1" applyBorder="1" applyAlignment="1" applyProtection="1">
      <alignment horizontal="right" vertical="center"/>
      <protection locked="0"/>
    </xf>
    <xf numFmtId="0" fontId="42" fillId="30" borderId="22" xfId="0" applyFont="1" applyFill="1" applyBorder="1" applyAlignment="1">
      <alignment horizontal="center" vertical="center"/>
    </xf>
    <xf numFmtId="178" fontId="0" fillId="30" borderId="23" xfId="0" applyNumberFormat="1" applyFill="1" applyBorder="1" applyAlignment="1">
      <alignment horizontal="center" vertical="center"/>
    </xf>
    <xf numFmtId="0" fontId="31" fillId="35" borderId="24" xfId="0" applyFont="1" applyFill="1" applyBorder="1" applyAlignment="1">
      <alignment horizontal="center" vertical="center" wrapText="1"/>
    </xf>
    <xf numFmtId="0" fontId="48" fillId="36" borderId="0" xfId="0" applyFont="1" applyFill="1" applyAlignment="1">
      <alignment horizontal="center" vertical="center"/>
    </xf>
    <xf numFmtId="0" fontId="49" fillId="34" borderId="25" xfId="0" applyFont="1" applyFill="1" applyBorder="1" applyAlignment="1">
      <alignment horizontal="center" vertical="center"/>
    </xf>
    <xf numFmtId="0" fontId="38" fillId="5" borderId="26" xfId="0" applyFont="1" applyFill="1" applyBorder="1" applyAlignment="1">
      <alignment horizontal="left" vertical="center" wrapText="1"/>
    </xf>
    <xf numFmtId="0" fontId="38" fillId="5" borderId="27" xfId="0" applyFont="1" applyFill="1" applyBorder="1" applyAlignment="1">
      <alignment horizontal="left" vertical="center" wrapText="1"/>
    </xf>
    <xf numFmtId="0" fontId="38" fillId="5" borderId="28" xfId="0" applyFont="1" applyFill="1" applyBorder="1" applyAlignment="1">
      <alignment horizontal="left" vertical="center" wrapText="1"/>
    </xf>
    <xf numFmtId="0" fontId="38" fillId="5" borderId="29" xfId="0" applyFont="1" applyFill="1" applyBorder="1" applyAlignment="1">
      <alignment horizontal="left" vertical="center" wrapText="1"/>
    </xf>
    <xf numFmtId="0" fontId="38" fillId="5" borderId="30" xfId="0" applyFont="1" applyFill="1" applyBorder="1" applyAlignment="1">
      <alignment horizontal="left" vertical="center" wrapText="1"/>
    </xf>
    <xf numFmtId="0" fontId="38" fillId="5" borderId="31" xfId="0" applyFont="1" applyFill="1" applyBorder="1" applyAlignment="1">
      <alignment horizontal="left" vertical="center" wrapText="1"/>
    </xf>
    <xf numFmtId="0" fontId="31" fillId="35" borderId="14" xfId="0" applyFont="1" applyFill="1" applyBorder="1" applyAlignment="1">
      <alignment horizontal="center" vertical="center"/>
    </xf>
    <xf numFmtId="0" fontId="31" fillId="35" borderId="32" xfId="0" applyFont="1" applyFill="1" applyBorder="1" applyAlignment="1">
      <alignment horizontal="center" vertical="center"/>
    </xf>
    <xf numFmtId="0" fontId="0" fillId="0" borderId="33" xfId="0" applyBorder="1" applyAlignment="1" applyProtection="1">
      <alignment horizontal="left" vertical="center"/>
      <protection locked="0"/>
    </xf>
    <xf numFmtId="0" fontId="0" fillId="0" borderId="34" xfId="0"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31" fillId="37" borderId="0" xfId="0" applyFont="1" applyFill="1" applyAlignment="1">
      <alignment horizontal="center" vertical="center"/>
    </xf>
    <xf numFmtId="0" fontId="31" fillId="35" borderId="36" xfId="0" applyFont="1" applyFill="1" applyBorder="1" applyAlignment="1">
      <alignment horizontal="center" vertical="center"/>
    </xf>
    <xf numFmtId="0" fontId="31" fillId="35" borderId="37" xfId="0" applyFont="1" applyFill="1" applyBorder="1" applyAlignment="1">
      <alignment horizontal="center" vertical="center"/>
    </xf>
    <xf numFmtId="0" fontId="31" fillId="35" borderId="38" xfId="0" applyFont="1" applyFill="1" applyBorder="1" applyAlignment="1">
      <alignment horizontal="center" vertical="center"/>
    </xf>
    <xf numFmtId="0" fontId="0" fillId="0" borderId="3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50" fillId="30" borderId="43" xfId="0" applyFont="1" applyFill="1" applyBorder="1" applyAlignment="1">
      <alignment horizontal="left" vertical="center" wrapText="1"/>
    </xf>
    <xf numFmtId="0" fontId="50" fillId="30" borderId="11" xfId="0" applyFont="1" applyFill="1" applyBorder="1" applyAlignment="1">
      <alignment horizontal="left" vertical="center" wrapText="1"/>
    </xf>
    <xf numFmtId="0" fontId="50" fillId="30" borderId="44" xfId="0" applyFont="1" applyFill="1" applyBorder="1" applyAlignment="1">
      <alignment horizontal="left" vertical="center" wrapText="1"/>
    </xf>
    <xf numFmtId="0" fontId="50" fillId="30" borderId="45" xfId="0" applyFont="1" applyFill="1" applyBorder="1" applyAlignment="1">
      <alignment horizontal="left" vertical="center" wrapText="1"/>
    </xf>
    <xf numFmtId="0" fontId="50" fillId="30" borderId="46" xfId="0" applyFont="1" applyFill="1" applyBorder="1" applyAlignment="1">
      <alignment horizontal="left" vertical="center" wrapText="1"/>
    </xf>
    <xf numFmtId="0" fontId="50" fillId="30" borderId="47" xfId="0" applyFont="1" applyFill="1" applyBorder="1" applyAlignment="1">
      <alignment horizontal="left" vertical="center" wrapText="1"/>
    </xf>
    <xf numFmtId="0" fontId="0" fillId="0" borderId="48" xfId="0" applyBorder="1" applyAlignment="1" applyProtection="1">
      <alignment horizontal="center" vertical="center" wrapText="1"/>
      <protection locked="0"/>
    </xf>
    <xf numFmtId="0" fontId="0" fillId="0" borderId="49" xfId="0" applyBorder="1" applyAlignment="1" applyProtection="1">
      <alignment horizontal="center" vertical="center" wrapText="1"/>
      <protection locked="0"/>
    </xf>
    <xf numFmtId="0" fontId="0" fillId="0" borderId="50" xfId="0"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0" fontId="31" fillId="35" borderId="52" xfId="0" applyFont="1" applyFill="1" applyBorder="1" applyAlignment="1">
      <alignment horizontal="center" vertical="center"/>
    </xf>
    <xf numFmtId="0" fontId="31" fillId="35" borderId="53" xfId="0" applyFont="1" applyFill="1" applyBorder="1" applyAlignment="1">
      <alignment horizontal="center" vertical="center"/>
    </xf>
    <xf numFmtId="176" fontId="0" fillId="0" borderId="54" xfId="0" applyNumberFormat="1" applyBorder="1" applyAlignment="1" applyProtection="1">
      <alignment horizontal="center" vertical="center"/>
      <protection locked="0"/>
    </xf>
    <xf numFmtId="176" fontId="0" fillId="0" borderId="55" xfId="0" applyNumberFormat="1" applyBorder="1" applyAlignment="1" applyProtection="1">
      <alignment horizontal="center" vertical="center"/>
      <protection locked="0"/>
    </xf>
    <xf numFmtId="176" fontId="0" fillId="0" borderId="56" xfId="0" applyNumberFormat="1" applyBorder="1" applyAlignment="1" applyProtection="1">
      <alignment horizontal="center" vertical="center"/>
      <protection locked="0"/>
    </xf>
    <xf numFmtId="176" fontId="0" fillId="0" borderId="57" xfId="0" applyNumberFormat="1" applyBorder="1" applyAlignment="1" applyProtection="1">
      <alignment horizontal="center" vertical="center"/>
      <protection locked="0"/>
    </xf>
    <xf numFmtId="0" fontId="31" fillId="35" borderId="32" xfId="0" applyFont="1" applyFill="1" applyBorder="1" applyAlignment="1">
      <alignment horizontal="center" vertical="center" wrapText="1"/>
    </xf>
    <xf numFmtId="0" fontId="0" fillId="0" borderId="48"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31" fillId="35" borderId="58" xfId="0" applyFont="1" applyFill="1" applyBorder="1" applyAlignment="1">
      <alignment horizontal="center" vertical="center"/>
    </xf>
    <xf numFmtId="0" fontId="31" fillId="35" borderId="59" xfId="0" applyFont="1" applyFill="1" applyBorder="1" applyAlignment="1">
      <alignment horizontal="center" vertical="center"/>
    </xf>
    <xf numFmtId="0" fontId="0" fillId="30" borderId="60" xfId="0" applyFill="1" applyBorder="1" applyAlignment="1">
      <alignment horizontal="center" vertical="center" wrapText="1"/>
    </xf>
    <xf numFmtId="0" fontId="0" fillId="30" borderId="61" xfId="0" applyFill="1" applyBorder="1" applyAlignment="1">
      <alignment horizontal="center" vertical="center" wrapText="1"/>
    </xf>
    <xf numFmtId="0" fontId="50" fillId="30" borderId="62" xfId="0" applyFont="1" applyFill="1" applyBorder="1" applyAlignment="1">
      <alignment horizontal="left" vertical="center" wrapText="1"/>
    </xf>
    <xf numFmtId="0" fontId="50" fillId="30" borderId="63" xfId="0" applyFont="1" applyFill="1" applyBorder="1" applyAlignment="1">
      <alignment horizontal="left" vertical="center" wrapText="1"/>
    </xf>
    <xf numFmtId="0" fontId="50" fillId="30" borderId="64" xfId="0" applyFont="1" applyFill="1" applyBorder="1" applyAlignment="1">
      <alignment horizontal="left" vertical="center" wrapText="1"/>
    </xf>
    <xf numFmtId="0" fontId="51" fillId="30" borderId="65" xfId="0" applyFont="1" applyFill="1" applyBorder="1" applyAlignment="1">
      <alignment horizontal="center" vertical="center"/>
    </xf>
    <xf numFmtId="0" fontId="51" fillId="30" borderId="0" xfId="0" applyFont="1" applyFill="1" applyBorder="1" applyAlignment="1">
      <alignment horizontal="center" vertical="center"/>
    </xf>
    <xf numFmtId="0" fontId="51" fillId="30" borderId="66" xfId="0" applyFont="1" applyFill="1" applyBorder="1" applyAlignment="1">
      <alignment horizontal="center" vertical="center"/>
    </xf>
    <xf numFmtId="0" fontId="51" fillId="30" borderId="67" xfId="0" applyFont="1" applyFill="1" applyBorder="1" applyAlignment="1">
      <alignment horizontal="center" vertical="center"/>
    </xf>
    <xf numFmtId="0" fontId="51" fillId="30" borderId="68" xfId="0" applyFont="1" applyFill="1" applyBorder="1" applyAlignment="1">
      <alignment horizontal="center" vertical="center"/>
    </xf>
    <xf numFmtId="0" fontId="51" fillId="30" borderId="69" xfId="0" applyFont="1" applyFill="1" applyBorder="1" applyAlignment="1">
      <alignment horizontal="center" vertical="center"/>
    </xf>
    <xf numFmtId="2" fontId="51" fillId="30" borderId="67" xfId="0" applyNumberFormat="1" applyFont="1" applyFill="1" applyBorder="1" applyAlignment="1">
      <alignment horizontal="center" vertical="center" wrapText="1"/>
    </xf>
    <xf numFmtId="2" fontId="51" fillId="30" borderId="68" xfId="0" applyNumberFormat="1" applyFont="1" applyFill="1" applyBorder="1" applyAlignment="1">
      <alignment horizontal="center" vertical="center" wrapText="1"/>
    </xf>
    <xf numFmtId="2" fontId="51" fillId="30" borderId="69" xfId="0" applyNumberFormat="1" applyFont="1" applyFill="1" applyBorder="1" applyAlignment="1">
      <alignment horizontal="center" vertical="center" wrapText="1"/>
    </xf>
    <xf numFmtId="0" fontId="0" fillId="33" borderId="39" xfId="0" applyFill="1" applyBorder="1" applyAlignment="1" applyProtection="1">
      <alignment horizontal="left" vertical="center" wrapText="1"/>
      <protection locked="0"/>
    </xf>
    <xf numFmtId="0" fontId="0" fillId="33" borderId="40" xfId="0" applyFill="1" applyBorder="1" applyAlignment="1" applyProtection="1">
      <alignment horizontal="left" vertical="center" wrapText="1"/>
      <protection locked="0"/>
    </xf>
    <xf numFmtId="0" fontId="0" fillId="33" borderId="41" xfId="0" applyFill="1" applyBorder="1" applyAlignment="1" applyProtection="1">
      <alignment horizontal="left" vertical="center" wrapText="1"/>
      <protection locked="0"/>
    </xf>
    <xf numFmtId="0" fontId="0" fillId="33" borderId="42" xfId="0" applyFill="1" applyBorder="1" applyAlignment="1" applyProtection="1">
      <alignment horizontal="left" vertical="center" wrapText="1"/>
      <protection locked="0"/>
    </xf>
    <xf numFmtId="176" fontId="0" fillId="0" borderId="48" xfId="0" applyNumberFormat="1" applyBorder="1" applyAlignment="1" applyProtection="1">
      <alignment horizontal="center" vertical="center"/>
      <protection locked="0"/>
    </xf>
    <xf numFmtId="176" fontId="0" fillId="0" borderId="49" xfId="0" applyNumberFormat="1" applyBorder="1" applyAlignment="1" applyProtection="1">
      <alignment horizontal="center" vertical="center"/>
      <protection locked="0"/>
    </xf>
    <xf numFmtId="176" fontId="0" fillId="0" borderId="50" xfId="0" applyNumberFormat="1" applyBorder="1" applyAlignment="1" applyProtection="1">
      <alignment horizontal="center" vertical="center"/>
      <protection locked="0"/>
    </xf>
    <xf numFmtId="176" fontId="0" fillId="0" borderId="51" xfId="0" applyNumberFormat="1" applyBorder="1" applyAlignment="1" applyProtection="1">
      <alignment horizontal="center" vertical="center"/>
      <protection locked="0"/>
    </xf>
    <xf numFmtId="0" fontId="0" fillId="30" borderId="70" xfId="0" applyFill="1" applyBorder="1" applyAlignment="1">
      <alignment horizontal="center" vertical="center" wrapText="1"/>
    </xf>
    <xf numFmtId="0" fontId="0" fillId="30" borderId="71" xfId="0" applyFill="1" applyBorder="1" applyAlignment="1">
      <alignment horizontal="center" vertical="center" wrapText="1"/>
    </xf>
    <xf numFmtId="177" fontId="0" fillId="0" borderId="72" xfId="0" applyNumberFormat="1" applyBorder="1" applyAlignment="1" applyProtection="1">
      <alignment horizontal="center" vertical="center"/>
      <protection locked="0"/>
    </xf>
    <xf numFmtId="177" fontId="0" fillId="0" borderId="73" xfId="0" applyNumberFormat="1" applyBorder="1" applyAlignment="1" applyProtection="1">
      <alignment horizontal="center" vertical="center"/>
      <protection locked="0"/>
    </xf>
    <xf numFmtId="0" fontId="0" fillId="33" borderId="72" xfId="0" applyFill="1" applyBorder="1" applyAlignment="1" applyProtection="1">
      <alignment horizontal="center" vertical="center" wrapText="1"/>
      <protection locked="0"/>
    </xf>
    <xf numFmtId="0" fontId="0" fillId="33" borderId="73" xfId="0" applyFill="1" applyBorder="1" applyAlignment="1" applyProtection="1">
      <alignment horizontal="center" vertical="center" wrapText="1"/>
      <protection locked="0"/>
    </xf>
    <xf numFmtId="0" fontId="51" fillId="30" borderId="74" xfId="0" applyFont="1" applyFill="1" applyBorder="1" applyAlignment="1">
      <alignment horizontal="left" vertical="center"/>
    </xf>
    <xf numFmtId="0" fontId="51" fillId="30" borderId="75" xfId="0" applyFont="1" applyFill="1" applyBorder="1" applyAlignment="1">
      <alignment horizontal="left" vertical="center"/>
    </xf>
    <xf numFmtId="0" fontId="51" fillId="30" borderId="76" xfId="0" applyFont="1" applyFill="1" applyBorder="1" applyAlignment="1">
      <alignment horizontal="left" vertical="center"/>
    </xf>
    <xf numFmtId="0" fontId="31" fillId="35" borderId="0" xfId="0" applyFont="1" applyFill="1" applyBorder="1" applyAlignment="1">
      <alignment horizontal="center" vertical="center" wrapText="1"/>
    </xf>
    <xf numFmtId="0" fontId="0" fillId="34" borderId="77" xfId="0" applyFill="1" applyBorder="1" applyAlignment="1">
      <alignment horizontal="center" vertical="center" wrapText="1"/>
    </xf>
    <xf numFmtId="0" fontId="0" fillId="34" borderId="0" xfId="0" applyFill="1" applyBorder="1" applyAlignment="1">
      <alignment horizontal="center" vertical="center" wrapText="1"/>
    </xf>
    <xf numFmtId="0" fontId="52" fillId="30" borderId="74" xfId="0" applyFont="1" applyFill="1" applyBorder="1" applyAlignment="1">
      <alignment horizontal="left" vertical="center" wrapText="1"/>
    </xf>
    <xf numFmtId="0" fontId="52" fillId="30" borderId="75" xfId="0" applyFont="1" applyFill="1" applyBorder="1" applyAlignment="1">
      <alignment horizontal="left" vertical="center" wrapText="1"/>
    </xf>
    <xf numFmtId="0" fontId="52" fillId="30" borderId="76" xfId="0" applyFont="1" applyFill="1" applyBorder="1" applyAlignment="1">
      <alignment horizontal="left" vertical="center" wrapText="1"/>
    </xf>
    <xf numFmtId="0" fontId="31" fillId="35" borderId="13" xfId="0" applyFont="1" applyFill="1" applyBorder="1" applyAlignment="1">
      <alignment horizontal="center" vertical="center"/>
    </xf>
    <xf numFmtId="0" fontId="31" fillId="35" borderId="23" xfId="0" applyFont="1" applyFill="1" applyBorder="1" applyAlignment="1">
      <alignment horizontal="center" vertical="center"/>
    </xf>
    <xf numFmtId="178" fontId="0" fillId="0" borderId="33" xfId="0" applyNumberFormat="1" applyBorder="1" applyAlignment="1" applyProtection="1">
      <alignment horizontal="center" vertical="center"/>
      <protection locked="0"/>
    </xf>
    <xf numFmtId="178" fontId="0" fillId="0" borderId="34" xfId="0" applyNumberFormat="1" applyBorder="1" applyAlignment="1" applyProtection="1">
      <alignment horizontal="center" vertical="center"/>
      <protection locked="0"/>
    </xf>
    <xf numFmtId="178" fontId="0" fillId="0" borderId="35" xfId="0" applyNumberFormat="1" applyBorder="1" applyAlignment="1" applyProtection="1">
      <alignment horizontal="center" vertical="center"/>
      <protection locked="0"/>
    </xf>
    <xf numFmtId="0" fontId="50" fillId="30" borderId="74" xfId="0" applyFont="1" applyFill="1" applyBorder="1" applyAlignment="1">
      <alignment horizontal="left" vertical="top" wrapText="1"/>
    </xf>
    <xf numFmtId="0" fontId="50" fillId="30" borderId="75" xfId="0" applyFont="1" applyFill="1" applyBorder="1" applyAlignment="1">
      <alignment horizontal="left" vertical="top" wrapText="1"/>
    </xf>
    <xf numFmtId="0" fontId="50" fillId="30" borderId="76" xfId="0" applyFont="1" applyFill="1" applyBorder="1" applyAlignment="1">
      <alignment horizontal="left" vertical="top" wrapText="1"/>
    </xf>
    <xf numFmtId="0" fontId="31" fillId="35" borderId="23" xfId="0" applyFont="1" applyFill="1" applyBorder="1" applyAlignment="1">
      <alignment horizontal="center" vertical="center" wrapText="1"/>
    </xf>
    <xf numFmtId="0" fontId="31" fillId="35" borderId="78" xfId="0" applyFont="1" applyFill="1" applyBorder="1" applyAlignment="1">
      <alignment horizontal="center" vertical="center" wrapText="1"/>
    </xf>
    <xf numFmtId="0" fontId="31" fillId="35" borderId="36"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49"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80" xfId="0" applyFont="1" applyFill="1" applyBorder="1" applyAlignment="1" applyProtection="1">
      <alignment horizontal="left" vertical="center" wrapText="1"/>
      <protection locked="0"/>
    </xf>
    <xf numFmtId="0" fontId="0" fillId="0" borderId="51" xfId="0" applyFont="1" applyFill="1" applyBorder="1" applyAlignment="1" applyProtection="1">
      <alignment horizontal="left" vertical="center" wrapText="1"/>
      <protection locked="0"/>
    </xf>
    <xf numFmtId="0" fontId="53" fillId="35" borderId="58" xfId="0" applyFont="1" applyFill="1" applyBorder="1" applyAlignment="1">
      <alignment horizontal="center" vertical="center" wrapText="1"/>
    </xf>
    <xf numFmtId="0" fontId="53" fillId="35" borderId="81" xfId="0" applyFont="1" applyFill="1" applyBorder="1" applyAlignment="1">
      <alignment horizontal="center" vertical="center" wrapText="1"/>
    </xf>
    <xf numFmtId="0" fontId="53" fillId="35" borderId="52" xfId="0" applyFont="1" applyFill="1" applyBorder="1" applyAlignment="1">
      <alignment horizontal="center" vertical="center" wrapText="1"/>
    </xf>
    <xf numFmtId="0" fontId="53" fillId="35" borderId="0" xfId="0" applyFont="1" applyFill="1" applyBorder="1" applyAlignment="1">
      <alignment horizontal="center" vertical="center" wrapText="1"/>
    </xf>
    <xf numFmtId="0" fontId="0" fillId="0" borderId="48" xfId="0" applyFill="1" applyBorder="1" applyAlignment="1" applyProtection="1">
      <alignment horizontal="left" vertical="center" wrapText="1"/>
      <protection locked="0"/>
    </xf>
    <xf numFmtId="0" fontId="0" fillId="0" borderId="79" xfId="0" applyFill="1" applyBorder="1" applyAlignment="1" applyProtection="1">
      <alignment horizontal="left" vertical="center" wrapText="1"/>
      <protection locked="0"/>
    </xf>
    <xf numFmtId="0" fontId="0" fillId="0" borderId="49" xfId="0" applyFill="1" applyBorder="1" applyAlignment="1" applyProtection="1">
      <alignment horizontal="left" vertical="center" wrapText="1"/>
      <protection locked="0"/>
    </xf>
    <xf numFmtId="0" fontId="0" fillId="0" borderId="50" xfId="0" applyFill="1" applyBorder="1" applyAlignment="1" applyProtection="1">
      <alignment horizontal="left" vertical="center" wrapText="1"/>
      <protection locked="0"/>
    </xf>
    <xf numFmtId="0" fontId="0" fillId="0" borderId="80" xfId="0" applyFill="1" applyBorder="1" applyAlignment="1" applyProtection="1">
      <alignment horizontal="left" vertical="center" wrapText="1"/>
      <protection locked="0"/>
    </xf>
    <xf numFmtId="0" fontId="0" fillId="0" borderId="51" xfId="0" applyFill="1" applyBorder="1" applyAlignment="1" applyProtection="1">
      <alignment horizontal="left" vertical="center" wrapText="1"/>
      <protection locked="0"/>
    </xf>
    <xf numFmtId="0" fontId="31" fillId="37" borderId="0" xfId="0" applyFont="1" applyFill="1" applyBorder="1" applyAlignment="1">
      <alignment horizontal="center" vertical="center"/>
    </xf>
    <xf numFmtId="0" fontId="50" fillId="30" borderId="43" xfId="0" applyFont="1" applyFill="1" applyBorder="1" applyAlignment="1">
      <alignment horizontal="left" vertical="top" wrapText="1"/>
    </xf>
    <xf numFmtId="0" fontId="50" fillId="30" borderId="11" xfId="0" applyFont="1" applyFill="1" applyBorder="1" applyAlignment="1">
      <alignment horizontal="left" vertical="top" wrapText="1"/>
    </xf>
    <xf numFmtId="0" fontId="50" fillId="30" borderId="44" xfId="0" applyFont="1" applyFill="1" applyBorder="1" applyAlignment="1">
      <alignment horizontal="left" vertical="top" wrapText="1"/>
    </xf>
    <xf numFmtId="0" fontId="50" fillId="30" borderId="45" xfId="0" applyFont="1" applyFill="1" applyBorder="1" applyAlignment="1">
      <alignment horizontal="left" vertical="top" wrapText="1"/>
    </xf>
    <xf numFmtId="0" fontId="50" fillId="30" borderId="46" xfId="0" applyFont="1" applyFill="1" applyBorder="1" applyAlignment="1">
      <alignment horizontal="left" vertical="top" wrapText="1"/>
    </xf>
    <xf numFmtId="0" fontId="50" fillId="30" borderId="47" xfId="0" applyFont="1" applyFill="1" applyBorder="1" applyAlignment="1">
      <alignment horizontal="left" vertical="top" wrapText="1"/>
    </xf>
    <xf numFmtId="0" fontId="31" fillId="35" borderId="82" xfId="0" applyFont="1" applyFill="1" applyBorder="1" applyAlignment="1">
      <alignment horizontal="center" vertical="center" wrapText="1"/>
    </xf>
    <xf numFmtId="0" fontId="31" fillId="35" borderId="83" xfId="0" applyFont="1" applyFill="1" applyBorder="1" applyAlignment="1">
      <alignment horizontal="center" vertical="center" wrapText="1"/>
    </xf>
    <xf numFmtId="0" fontId="31" fillId="35" borderId="84" xfId="0" applyFont="1" applyFill="1" applyBorder="1" applyAlignment="1">
      <alignment horizontal="center" vertical="center" wrapText="1"/>
    </xf>
    <xf numFmtId="0" fontId="31" fillId="35" borderId="24" xfId="0" applyFont="1" applyFill="1" applyBorder="1" applyAlignment="1">
      <alignment horizontal="center" vertical="center" wrapText="1"/>
    </xf>
    <xf numFmtId="0" fontId="31" fillId="35" borderId="83" xfId="0" applyFont="1" applyFill="1" applyBorder="1" applyAlignment="1">
      <alignment horizontal="center" vertical="center"/>
    </xf>
    <xf numFmtId="0" fontId="31" fillId="35" borderId="24" xfId="0" applyFont="1" applyFill="1" applyBorder="1" applyAlignment="1">
      <alignment horizontal="center" vertical="center"/>
    </xf>
    <xf numFmtId="0" fontId="31" fillId="35" borderId="85" xfId="0" applyFont="1" applyFill="1" applyBorder="1" applyAlignment="1">
      <alignment horizontal="center" vertical="center"/>
    </xf>
    <xf numFmtId="0" fontId="31" fillId="35" borderId="0" xfId="0" applyFont="1" applyFill="1" applyBorder="1" applyAlignment="1">
      <alignment horizontal="center" vertical="center"/>
    </xf>
    <xf numFmtId="0" fontId="0" fillId="30" borderId="12" xfId="0" applyFill="1" applyBorder="1" applyAlignment="1">
      <alignment horizontal="center" vertical="center"/>
    </xf>
    <xf numFmtId="0" fontId="0" fillId="30" borderId="12" xfId="0" applyFill="1" applyBorder="1" applyAlignment="1">
      <alignment vertical="center"/>
    </xf>
    <xf numFmtId="0" fontId="0" fillId="30" borderId="12" xfId="0" applyFill="1" applyBorder="1" applyAlignment="1">
      <alignment horizontal="left" vertical="center"/>
    </xf>
    <xf numFmtId="0" fontId="0" fillId="30" borderId="37" xfId="0" applyFill="1" applyBorder="1" applyAlignment="1">
      <alignment horizontal="center" vertical="center"/>
    </xf>
    <xf numFmtId="0" fontId="0" fillId="30" borderId="86" xfId="0" applyFill="1" applyBorder="1" applyAlignment="1">
      <alignment horizontal="center" vertical="center"/>
    </xf>
    <xf numFmtId="0" fontId="0" fillId="30" borderId="13" xfId="0" applyFill="1" applyBorder="1" applyAlignment="1">
      <alignment horizontal="center" vertical="center"/>
    </xf>
    <xf numFmtId="0" fontId="0" fillId="30" borderId="13" xfId="0" applyFill="1" applyBorder="1" applyAlignment="1">
      <alignment vertical="center"/>
    </xf>
    <xf numFmtId="0" fontId="0" fillId="30" borderId="13" xfId="0" applyFill="1" applyBorder="1" applyAlignment="1">
      <alignment horizontal="left" vertical="center"/>
    </xf>
    <xf numFmtId="0" fontId="0" fillId="30" borderId="23" xfId="0" applyFill="1" applyBorder="1" applyAlignment="1">
      <alignment horizontal="center" vertical="center"/>
    </xf>
    <xf numFmtId="0" fontId="0" fillId="30" borderId="22" xfId="0" applyFill="1" applyBorder="1" applyAlignment="1">
      <alignment horizontal="center" vertical="center"/>
    </xf>
    <xf numFmtId="0" fontId="0" fillId="30" borderId="22" xfId="0" applyFill="1" applyBorder="1" applyAlignment="1">
      <alignment horizontal="left" vertical="center"/>
    </xf>
    <xf numFmtId="0" fontId="0" fillId="30" borderId="23" xfId="0" applyFill="1" applyBorder="1" applyAlignment="1">
      <alignment vertical="center"/>
    </xf>
    <xf numFmtId="0" fontId="54" fillId="30" borderId="23" xfId="0" applyFont="1" applyFill="1" applyBorder="1" applyAlignment="1">
      <alignment horizontal="center" vertical="center"/>
    </xf>
    <xf numFmtId="0" fontId="54" fillId="30" borderId="10" xfId="0" applyFont="1" applyFill="1" applyBorder="1" applyAlignment="1">
      <alignment horizontal="center" vertical="center"/>
    </xf>
    <xf numFmtId="0" fontId="0" fillId="30" borderId="10" xfId="0" applyFill="1" applyBorder="1" applyAlignment="1">
      <alignment vertical="center"/>
    </xf>
    <xf numFmtId="0" fontId="0" fillId="30" borderId="78" xfId="0" applyFill="1" applyBorder="1" applyAlignment="1">
      <alignment horizontal="center" vertical="center"/>
    </xf>
    <xf numFmtId="0" fontId="0" fillId="30" borderId="87" xfId="0" applyFill="1" applyBorder="1" applyAlignment="1">
      <alignment vertical="center"/>
    </xf>
    <xf numFmtId="0" fontId="0" fillId="30" borderId="78" xfId="0" applyFill="1" applyBorder="1" applyAlignment="1">
      <alignment vertical="center"/>
    </xf>
    <xf numFmtId="0" fontId="0" fillId="30" borderId="13" xfId="0" applyFill="1" applyBorder="1" applyAlignment="1">
      <alignment horizontal="left" vertical="center" wrapText="1"/>
    </xf>
    <xf numFmtId="0" fontId="0" fillId="30" borderId="12" xfId="0" applyFill="1" applyBorder="1" applyAlignment="1">
      <alignment horizontal="left" vertical="center" wrapText="1"/>
    </xf>
    <xf numFmtId="0" fontId="33" fillId="35" borderId="23" xfId="0" applyFont="1" applyFill="1" applyBorder="1" applyAlignment="1">
      <alignment horizontal="center" vertical="center"/>
    </xf>
    <xf numFmtId="0" fontId="33" fillId="35" borderId="22" xfId="0" applyFont="1" applyFill="1" applyBorder="1" applyAlignment="1">
      <alignment horizontal="center" vertical="center"/>
    </xf>
    <xf numFmtId="177" fontId="55" fillId="0" borderId="10" xfId="0" applyNumberFormat="1" applyFont="1" applyFill="1" applyBorder="1" applyAlignment="1">
      <alignment horizontal="center" vertical="center"/>
    </xf>
    <xf numFmtId="0" fontId="56" fillId="34" borderId="52" xfId="0" applyFont="1" applyFill="1" applyBorder="1" applyAlignment="1">
      <alignment horizontal="center" vertical="center"/>
    </xf>
    <xf numFmtId="0" fontId="56" fillId="34" borderId="88" xfId="0" applyFont="1" applyFill="1" applyBorder="1" applyAlignment="1">
      <alignment horizontal="center" vertical="center"/>
    </xf>
    <xf numFmtId="183" fontId="55" fillId="0" borderId="10" xfId="0" applyNumberFormat="1" applyFont="1" applyFill="1" applyBorder="1" applyAlignment="1">
      <alignment horizontal="center" vertical="center"/>
    </xf>
    <xf numFmtId="0" fontId="31" fillId="35" borderId="52" xfId="0" applyFont="1" applyFill="1" applyBorder="1" applyAlignment="1">
      <alignment horizontal="center" vertical="center" wrapText="1"/>
    </xf>
    <xf numFmtId="178" fontId="0" fillId="30" borderId="23" xfId="0" applyNumberFormat="1" applyFill="1" applyBorder="1" applyAlignment="1">
      <alignment horizontal="center" vertical="center"/>
    </xf>
    <xf numFmtId="178" fontId="0" fillId="30" borderId="22" xfId="0" applyNumberFormat="1" applyFill="1" applyBorder="1" applyAlignment="1">
      <alignment horizontal="center" vertical="center"/>
    </xf>
    <xf numFmtId="0" fontId="47" fillId="0" borderId="0" xfId="0" applyFont="1" applyAlignment="1">
      <alignment vertical="center"/>
    </xf>
    <xf numFmtId="0" fontId="57" fillId="0" borderId="0" xfId="0" applyFont="1" applyAlignment="1">
      <alignment vertical="center"/>
    </xf>
    <xf numFmtId="0" fontId="50" fillId="0" borderId="0" xfId="0" applyFont="1" applyFill="1" applyBorder="1" applyAlignment="1">
      <alignment vertical="top"/>
    </xf>
    <xf numFmtId="0" fontId="0" fillId="0" borderId="0" xfId="0" applyAlignment="1">
      <alignment vertical="center"/>
    </xf>
    <xf numFmtId="0" fontId="58" fillId="0" borderId="0" xfId="0" applyFont="1" applyAlignment="1">
      <alignment vertical="center"/>
    </xf>
    <xf numFmtId="0" fontId="47" fillId="0" borderId="0" xfId="0" applyFont="1" applyFill="1" applyAlignment="1">
      <alignment vertical="center"/>
    </xf>
    <xf numFmtId="0" fontId="58" fillId="0" borderId="0" xfId="0" applyFont="1" applyAlignment="1">
      <alignment vertical="center"/>
    </xf>
    <xf numFmtId="0" fontId="0" fillId="0" borderId="0" xfId="0"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dxfs count="53">
    <dxf>
      <fill>
        <patternFill patternType="mediumGray">
          <bgColor theme="0" tint="-0.4999699890613556"/>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rgb="FF9C6500"/>
      </font>
      <fill>
        <patternFill>
          <bgColor rgb="FFFFEB9C"/>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rgb="FF9C6500"/>
      </font>
      <fill>
        <patternFill>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55</xdr:row>
      <xdr:rowOff>9525</xdr:rowOff>
    </xdr:from>
    <xdr:to>
      <xdr:col>3</xdr:col>
      <xdr:colOff>438150</xdr:colOff>
      <xdr:row>56</xdr:row>
      <xdr:rowOff>0</xdr:rowOff>
    </xdr:to>
    <xdr:sp>
      <xdr:nvSpPr>
        <xdr:cNvPr id="1" name="下矢印 1"/>
        <xdr:cNvSpPr>
          <a:spLocks/>
        </xdr:cNvSpPr>
      </xdr:nvSpPr>
      <xdr:spPr>
        <a:xfrm>
          <a:off x="1733550" y="11182350"/>
          <a:ext cx="247650" cy="200025"/>
        </a:xfrm>
        <a:prstGeom prst="downArrow">
          <a:avLst>
            <a:gd name="adj" fmla="val 0"/>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190500</xdr:colOff>
      <xdr:row>55</xdr:row>
      <xdr:rowOff>9525</xdr:rowOff>
    </xdr:from>
    <xdr:to>
      <xdr:col>4</xdr:col>
      <xdr:colOff>438150</xdr:colOff>
      <xdr:row>56</xdr:row>
      <xdr:rowOff>0</xdr:rowOff>
    </xdr:to>
    <xdr:sp>
      <xdr:nvSpPr>
        <xdr:cNvPr id="2" name="下矢印 2"/>
        <xdr:cNvSpPr>
          <a:spLocks/>
        </xdr:cNvSpPr>
      </xdr:nvSpPr>
      <xdr:spPr>
        <a:xfrm>
          <a:off x="2438400" y="11182350"/>
          <a:ext cx="247650" cy="200025"/>
        </a:xfrm>
        <a:prstGeom prst="downArrow">
          <a:avLst>
            <a:gd name="adj" fmla="val 0"/>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466725</xdr:colOff>
      <xdr:row>27</xdr:row>
      <xdr:rowOff>0</xdr:rowOff>
    </xdr:from>
    <xdr:to>
      <xdr:col>4</xdr:col>
      <xdr:colOff>114300</xdr:colOff>
      <xdr:row>29</xdr:row>
      <xdr:rowOff>9525</xdr:rowOff>
    </xdr:to>
    <xdr:sp>
      <xdr:nvSpPr>
        <xdr:cNvPr id="3" name="下矢印 3"/>
        <xdr:cNvSpPr>
          <a:spLocks/>
        </xdr:cNvSpPr>
      </xdr:nvSpPr>
      <xdr:spPr>
        <a:xfrm rot="10800000">
          <a:off x="2009775" y="5381625"/>
          <a:ext cx="352425" cy="419100"/>
        </a:xfrm>
        <a:prstGeom prst="downArrow">
          <a:avLst>
            <a:gd name="adj" fmla="val 16541"/>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485775</xdr:colOff>
      <xdr:row>48</xdr:row>
      <xdr:rowOff>19050</xdr:rowOff>
    </xdr:from>
    <xdr:to>
      <xdr:col>8</xdr:col>
      <xdr:colOff>152400</xdr:colOff>
      <xdr:row>49</xdr:row>
      <xdr:rowOff>9525</xdr:rowOff>
    </xdr:to>
    <xdr:sp>
      <xdr:nvSpPr>
        <xdr:cNvPr id="4" name="下矢印 4"/>
        <xdr:cNvSpPr>
          <a:spLocks/>
        </xdr:cNvSpPr>
      </xdr:nvSpPr>
      <xdr:spPr>
        <a:xfrm rot="10800000">
          <a:off x="4848225" y="9877425"/>
          <a:ext cx="371475" cy="142875"/>
        </a:xfrm>
        <a:prstGeom prst="downArrow">
          <a:avLst>
            <a:gd name="adj" fmla="val 0"/>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457200</xdr:colOff>
      <xdr:row>28</xdr:row>
      <xdr:rowOff>0</xdr:rowOff>
    </xdr:from>
    <xdr:to>
      <xdr:col>12</xdr:col>
      <xdr:colOff>133350</xdr:colOff>
      <xdr:row>29</xdr:row>
      <xdr:rowOff>0</xdr:rowOff>
    </xdr:to>
    <xdr:sp>
      <xdr:nvSpPr>
        <xdr:cNvPr id="5" name="下矢印 5"/>
        <xdr:cNvSpPr>
          <a:spLocks/>
        </xdr:cNvSpPr>
      </xdr:nvSpPr>
      <xdr:spPr>
        <a:xfrm rot="10800000">
          <a:off x="7639050" y="5629275"/>
          <a:ext cx="381000" cy="161925"/>
        </a:xfrm>
        <a:prstGeom prst="downArrow">
          <a:avLst>
            <a:gd name="adj" fmla="val 0"/>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428625</xdr:colOff>
      <xdr:row>17</xdr:row>
      <xdr:rowOff>0</xdr:rowOff>
    </xdr:from>
    <xdr:to>
      <xdr:col>4</xdr:col>
      <xdr:colOff>114300</xdr:colOff>
      <xdr:row>19</xdr:row>
      <xdr:rowOff>0</xdr:rowOff>
    </xdr:to>
    <xdr:sp>
      <xdr:nvSpPr>
        <xdr:cNvPr id="6" name="下矢印 6"/>
        <xdr:cNvSpPr>
          <a:spLocks/>
        </xdr:cNvSpPr>
      </xdr:nvSpPr>
      <xdr:spPr>
        <a:xfrm rot="10800000">
          <a:off x="1971675" y="3152775"/>
          <a:ext cx="390525" cy="419100"/>
        </a:xfrm>
        <a:prstGeom prst="downArrow">
          <a:avLst>
            <a:gd name="adj" fmla="val 11101"/>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485775</xdr:colOff>
      <xdr:row>18</xdr:row>
      <xdr:rowOff>9525</xdr:rowOff>
    </xdr:from>
    <xdr:to>
      <xdr:col>8</xdr:col>
      <xdr:colOff>133350</xdr:colOff>
      <xdr:row>19</xdr:row>
      <xdr:rowOff>9525</xdr:rowOff>
    </xdr:to>
    <xdr:sp>
      <xdr:nvSpPr>
        <xdr:cNvPr id="7" name="下矢印 7"/>
        <xdr:cNvSpPr>
          <a:spLocks/>
        </xdr:cNvSpPr>
      </xdr:nvSpPr>
      <xdr:spPr>
        <a:xfrm rot="10800000">
          <a:off x="4848225" y="3409950"/>
          <a:ext cx="352425" cy="171450"/>
        </a:xfrm>
        <a:prstGeom prst="downArrow">
          <a:avLst>
            <a:gd name="adj" fmla="val 0"/>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485775</xdr:colOff>
      <xdr:row>27</xdr:row>
      <xdr:rowOff>0</xdr:rowOff>
    </xdr:from>
    <xdr:to>
      <xdr:col>8</xdr:col>
      <xdr:colOff>133350</xdr:colOff>
      <xdr:row>28</xdr:row>
      <xdr:rowOff>161925</xdr:rowOff>
    </xdr:to>
    <xdr:sp>
      <xdr:nvSpPr>
        <xdr:cNvPr id="8" name="下矢印 8"/>
        <xdr:cNvSpPr>
          <a:spLocks/>
        </xdr:cNvSpPr>
      </xdr:nvSpPr>
      <xdr:spPr>
        <a:xfrm rot="10800000">
          <a:off x="4848225" y="5381625"/>
          <a:ext cx="352425" cy="409575"/>
        </a:xfrm>
        <a:prstGeom prst="downArrow">
          <a:avLst>
            <a:gd name="adj" fmla="val 15759"/>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28575</xdr:colOff>
      <xdr:row>33</xdr:row>
      <xdr:rowOff>28575</xdr:rowOff>
    </xdr:from>
    <xdr:to>
      <xdr:col>8</xdr:col>
      <xdr:colOff>600075</xdr:colOff>
      <xdr:row>33</xdr:row>
      <xdr:rowOff>209550</xdr:rowOff>
    </xdr:to>
    <xdr:sp>
      <xdr:nvSpPr>
        <xdr:cNvPr id="9" name="下矢印 9"/>
        <xdr:cNvSpPr>
          <a:spLocks/>
        </xdr:cNvSpPr>
      </xdr:nvSpPr>
      <xdr:spPr>
        <a:xfrm rot="5400000">
          <a:off x="5095875" y="6657975"/>
          <a:ext cx="571500" cy="180975"/>
        </a:xfrm>
        <a:prstGeom prst="downArrow">
          <a:avLst>
            <a:gd name="adj" fmla="val 36250"/>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476250</xdr:colOff>
      <xdr:row>36</xdr:row>
      <xdr:rowOff>9525</xdr:rowOff>
    </xdr:from>
    <xdr:to>
      <xdr:col>7</xdr:col>
      <xdr:colOff>152400</xdr:colOff>
      <xdr:row>37</xdr:row>
      <xdr:rowOff>0</xdr:rowOff>
    </xdr:to>
    <xdr:sp>
      <xdr:nvSpPr>
        <xdr:cNvPr id="10" name="下矢印 10"/>
        <xdr:cNvSpPr>
          <a:spLocks/>
        </xdr:cNvSpPr>
      </xdr:nvSpPr>
      <xdr:spPr>
        <a:xfrm rot="10800000">
          <a:off x="4133850" y="7219950"/>
          <a:ext cx="381000" cy="142875"/>
        </a:xfrm>
        <a:prstGeom prst="downArrow">
          <a:avLst>
            <a:gd name="adj" fmla="val 0"/>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457200</xdr:colOff>
      <xdr:row>17</xdr:row>
      <xdr:rowOff>19050</xdr:rowOff>
    </xdr:from>
    <xdr:to>
      <xdr:col>12</xdr:col>
      <xdr:colOff>114300</xdr:colOff>
      <xdr:row>19</xdr:row>
      <xdr:rowOff>9525</xdr:rowOff>
    </xdr:to>
    <xdr:sp>
      <xdr:nvSpPr>
        <xdr:cNvPr id="11" name="下矢印 11"/>
        <xdr:cNvSpPr>
          <a:spLocks/>
        </xdr:cNvSpPr>
      </xdr:nvSpPr>
      <xdr:spPr>
        <a:xfrm rot="10800000">
          <a:off x="7639050" y="3171825"/>
          <a:ext cx="361950" cy="409575"/>
        </a:xfrm>
        <a:prstGeom prst="downArrow">
          <a:avLst>
            <a:gd name="adj" fmla="val 13671"/>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xdr:colOff>
      <xdr:row>12</xdr:row>
      <xdr:rowOff>133350</xdr:rowOff>
    </xdr:from>
    <xdr:to>
      <xdr:col>6</xdr:col>
      <xdr:colOff>19050</xdr:colOff>
      <xdr:row>13</xdr:row>
      <xdr:rowOff>66675</xdr:rowOff>
    </xdr:to>
    <xdr:sp>
      <xdr:nvSpPr>
        <xdr:cNvPr id="12" name="下矢印 12"/>
        <xdr:cNvSpPr>
          <a:spLocks/>
        </xdr:cNvSpPr>
      </xdr:nvSpPr>
      <xdr:spPr>
        <a:xfrm rot="5400000">
          <a:off x="2981325" y="2209800"/>
          <a:ext cx="695325" cy="180975"/>
        </a:xfrm>
        <a:prstGeom prst="downArrow">
          <a:avLst>
            <a:gd name="adj" fmla="val 40152"/>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171450</xdr:colOff>
      <xdr:row>40</xdr:row>
      <xdr:rowOff>9525</xdr:rowOff>
    </xdr:from>
    <xdr:to>
      <xdr:col>8</xdr:col>
      <xdr:colOff>447675</xdr:colOff>
      <xdr:row>40</xdr:row>
      <xdr:rowOff>161925</xdr:rowOff>
    </xdr:to>
    <xdr:sp>
      <xdr:nvSpPr>
        <xdr:cNvPr id="13" name="下矢印 13"/>
        <xdr:cNvSpPr>
          <a:spLocks/>
        </xdr:cNvSpPr>
      </xdr:nvSpPr>
      <xdr:spPr>
        <a:xfrm rot="10800000">
          <a:off x="5238750" y="8048625"/>
          <a:ext cx="276225" cy="152400"/>
        </a:xfrm>
        <a:prstGeom prst="downArrow">
          <a:avLst>
            <a:gd name="adj" fmla="val 0"/>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133350</xdr:colOff>
      <xdr:row>40</xdr:row>
      <xdr:rowOff>28575</xdr:rowOff>
    </xdr:from>
    <xdr:to>
      <xdr:col>4</xdr:col>
      <xdr:colOff>419100</xdr:colOff>
      <xdr:row>41</xdr:row>
      <xdr:rowOff>0</xdr:rowOff>
    </xdr:to>
    <xdr:sp>
      <xdr:nvSpPr>
        <xdr:cNvPr id="14" name="下矢印 14"/>
        <xdr:cNvSpPr>
          <a:spLocks/>
        </xdr:cNvSpPr>
      </xdr:nvSpPr>
      <xdr:spPr>
        <a:xfrm rot="10800000">
          <a:off x="2381250" y="8067675"/>
          <a:ext cx="285750" cy="133350"/>
        </a:xfrm>
        <a:prstGeom prst="downArrow">
          <a:avLst>
            <a:gd name="adj" fmla="val 0"/>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152400</xdr:colOff>
      <xdr:row>74</xdr:row>
      <xdr:rowOff>19050</xdr:rowOff>
    </xdr:from>
    <xdr:to>
      <xdr:col>3</xdr:col>
      <xdr:colOff>390525</xdr:colOff>
      <xdr:row>75</xdr:row>
      <xdr:rowOff>9525</xdr:rowOff>
    </xdr:to>
    <xdr:sp>
      <xdr:nvSpPr>
        <xdr:cNvPr id="15" name="下矢印 15"/>
        <xdr:cNvSpPr>
          <a:spLocks/>
        </xdr:cNvSpPr>
      </xdr:nvSpPr>
      <xdr:spPr>
        <a:xfrm rot="10800000">
          <a:off x="1695450" y="14878050"/>
          <a:ext cx="238125" cy="161925"/>
        </a:xfrm>
        <a:prstGeom prst="downArrow">
          <a:avLst>
            <a:gd name="adj" fmla="val 0"/>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190500</xdr:colOff>
      <xdr:row>74</xdr:row>
      <xdr:rowOff>19050</xdr:rowOff>
    </xdr:from>
    <xdr:to>
      <xdr:col>4</xdr:col>
      <xdr:colOff>438150</xdr:colOff>
      <xdr:row>75</xdr:row>
      <xdr:rowOff>9525</xdr:rowOff>
    </xdr:to>
    <xdr:sp>
      <xdr:nvSpPr>
        <xdr:cNvPr id="16" name="下矢印 16"/>
        <xdr:cNvSpPr>
          <a:spLocks/>
        </xdr:cNvSpPr>
      </xdr:nvSpPr>
      <xdr:spPr>
        <a:xfrm rot="10800000">
          <a:off x="2438400" y="14878050"/>
          <a:ext cx="247650" cy="161925"/>
        </a:xfrm>
        <a:prstGeom prst="downArrow">
          <a:avLst>
            <a:gd name="adj" fmla="val 0"/>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190500</xdr:colOff>
      <xdr:row>74</xdr:row>
      <xdr:rowOff>19050</xdr:rowOff>
    </xdr:from>
    <xdr:to>
      <xdr:col>7</xdr:col>
      <xdr:colOff>419100</xdr:colOff>
      <xdr:row>75</xdr:row>
      <xdr:rowOff>9525</xdr:rowOff>
    </xdr:to>
    <xdr:sp>
      <xdr:nvSpPr>
        <xdr:cNvPr id="17" name="下矢印 17"/>
        <xdr:cNvSpPr>
          <a:spLocks/>
        </xdr:cNvSpPr>
      </xdr:nvSpPr>
      <xdr:spPr>
        <a:xfrm rot="10800000">
          <a:off x="4552950" y="14878050"/>
          <a:ext cx="228600" cy="161925"/>
        </a:xfrm>
        <a:prstGeom prst="downArrow">
          <a:avLst>
            <a:gd name="adj" fmla="val 0"/>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029;&#28155;\&#21029;&#2815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1"/>
      <sheetName val="3-1-2"/>
      <sheetName val="3-2"/>
      <sheetName val="3-3-2"/>
      <sheetName val="3-4"/>
      <sheetName val="3-5"/>
      <sheetName val="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Z87"/>
  <sheetViews>
    <sheetView tabSelected="1" view="pageBreakPreview" zoomScaleSheetLayoutView="100" zoomScalePageLayoutView="0" workbookViewId="0" topLeftCell="A1">
      <selection activeCell="B2" sqref="B2:M2"/>
    </sheetView>
  </sheetViews>
  <sheetFormatPr defaultColWidth="9.140625" defaultRowHeight="15"/>
  <cols>
    <col min="1" max="1" width="2.00390625" style="0" customWidth="1"/>
    <col min="2" max="13" width="10.57421875" style="0" customWidth="1"/>
  </cols>
  <sheetData>
    <row r="2" spans="2:13" ht="19.5" customHeight="1">
      <c r="B2" s="36" t="s">
        <v>14</v>
      </c>
      <c r="C2" s="36"/>
      <c r="D2" s="36"/>
      <c r="E2" s="36"/>
      <c r="F2" s="36"/>
      <c r="G2" s="36"/>
      <c r="H2" s="36"/>
      <c r="I2" s="36"/>
      <c r="J2" s="36"/>
      <c r="K2" s="36"/>
      <c r="L2" s="36"/>
      <c r="M2" s="36"/>
    </row>
    <row r="3" spans="2:13" ht="3.75" customHeight="1">
      <c r="B3" s="1"/>
      <c r="C3" s="1"/>
      <c r="D3" s="1"/>
      <c r="E3" s="1"/>
      <c r="F3" s="1"/>
      <c r="G3" s="1"/>
      <c r="H3" s="1"/>
      <c r="I3" s="1"/>
      <c r="J3" s="1"/>
      <c r="K3" s="1"/>
      <c r="L3" s="1"/>
      <c r="M3" s="1"/>
    </row>
    <row r="4" spans="2:13" ht="27" customHeight="1">
      <c r="B4" s="37" t="s">
        <v>15</v>
      </c>
      <c r="C4" s="37"/>
      <c r="D4" s="37"/>
      <c r="E4" s="37"/>
      <c r="F4" s="37"/>
      <c r="G4" s="37"/>
      <c r="H4" s="37"/>
      <c r="I4" s="37"/>
      <c r="J4" s="37"/>
      <c r="K4" s="37"/>
      <c r="L4" s="37"/>
      <c r="M4" s="37"/>
    </row>
    <row r="5" spans="2:13" ht="3.75" customHeight="1">
      <c r="B5" s="1"/>
      <c r="C5" s="1"/>
      <c r="D5" s="1"/>
      <c r="E5" s="1"/>
      <c r="F5" s="1"/>
      <c r="G5" s="1"/>
      <c r="H5" s="1"/>
      <c r="I5" s="1"/>
      <c r="J5" s="1"/>
      <c r="K5" s="1"/>
      <c r="L5" s="1"/>
      <c r="M5" s="1"/>
    </row>
    <row r="6" spans="2:13" ht="19.5" customHeight="1">
      <c r="B6" s="38" t="s">
        <v>16</v>
      </c>
      <c r="C6" s="39"/>
      <c r="D6" s="39"/>
      <c r="E6" s="39"/>
      <c r="F6" s="39"/>
      <c r="G6" s="39"/>
      <c r="H6" s="39"/>
      <c r="I6" s="39"/>
      <c r="J6" s="39"/>
      <c r="K6" s="39"/>
      <c r="L6" s="39"/>
      <c r="M6" s="40"/>
    </row>
    <row r="7" spans="2:13" ht="19.5" customHeight="1">
      <c r="B7" s="41"/>
      <c r="C7" s="42"/>
      <c r="D7" s="42"/>
      <c r="E7" s="42"/>
      <c r="F7" s="42"/>
      <c r="G7" s="42"/>
      <c r="H7" s="42"/>
      <c r="I7" s="42"/>
      <c r="J7" s="42"/>
      <c r="K7" s="42"/>
      <c r="L7" s="42"/>
      <c r="M7" s="43"/>
    </row>
    <row r="8" spans="2:13" ht="3.75" customHeight="1" thickBot="1">
      <c r="B8" s="1"/>
      <c r="C8" s="1"/>
      <c r="D8" s="1"/>
      <c r="E8" s="1"/>
      <c r="F8" s="1"/>
      <c r="G8" s="1"/>
      <c r="H8" s="1"/>
      <c r="I8" s="1"/>
      <c r="J8" s="1"/>
      <c r="K8" s="1"/>
      <c r="L8" s="1"/>
      <c r="M8" s="1"/>
    </row>
    <row r="9" spans="2:13" ht="24.75" customHeight="1" thickBot="1">
      <c r="B9" s="44" t="s">
        <v>17</v>
      </c>
      <c r="C9" s="45"/>
      <c r="D9" s="46" t="s">
        <v>18</v>
      </c>
      <c r="E9" s="47"/>
      <c r="F9" s="47"/>
      <c r="G9" s="47"/>
      <c r="H9" s="47"/>
      <c r="I9" s="47"/>
      <c r="J9" s="47"/>
      <c r="K9" s="47"/>
      <c r="L9" s="47"/>
      <c r="M9" s="48"/>
    </row>
    <row r="10" spans="2:23" ht="9.75" customHeight="1">
      <c r="B10" s="2"/>
      <c r="C10" s="2"/>
      <c r="D10" s="2"/>
      <c r="E10" s="2"/>
      <c r="F10" s="2"/>
      <c r="G10" s="2"/>
      <c r="H10" s="2"/>
      <c r="I10" s="2"/>
      <c r="J10" s="2"/>
      <c r="K10" s="2"/>
      <c r="L10" s="2"/>
      <c r="M10" s="2"/>
      <c r="S10" s="188"/>
      <c r="T10" s="188"/>
      <c r="U10" s="188"/>
      <c r="V10" s="188"/>
      <c r="W10" s="188"/>
    </row>
    <row r="11" spans="2:23" ht="13.5">
      <c r="B11" s="49" t="s">
        <v>19</v>
      </c>
      <c r="C11" s="49"/>
      <c r="D11" s="49"/>
      <c r="E11" s="49"/>
      <c r="F11" s="49"/>
      <c r="G11" s="49"/>
      <c r="H11" s="49"/>
      <c r="I11" s="49"/>
      <c r="J11" s="49"/>
      <c r="K11" s="49"/>
      <c r="L11" s="49"/>
      <c r="M11" s="49"/>
      <c r="S11" s="188"/>
      <c r="T11" s="188"/>
      <c r="U11" s="188"/>
      <c r="V11" s="188"/>
      <c r="W11" s="188"/>
    </row>
    <row r="12" spans="2:13" ht="3.75" customHeight="1" thickBot="1">
      <c r="B12" s="2"/>
      <c r="C12" s="2"/>
      <c r="D12" s="2"/>
      <c r="E12" s="2"/>
      <c r="F12" s="2"/>
      <c r="G12" s="2"/>
      <c r="H12" s="2"/>
      <c r="I12" s="2"/>
      <c r="J12" s="2"/>
      <c r="K12" s="2"/>
      <c r="L12" s="2"/>
      <c r="M12" s="2"/>
    </row>
    <row r="13" spans="2:13" ht="19.5" customHeight="1">
      <c r="B13" s="45" t="s">
        <v>20</v>
      </c>
      <c r="C13" s="50"/>
      <c r="D13" s="53" t="s">
        <v>21</v>
      </c>
      <c r="E13" s="54"/>
      <c r="F13" s="2"/>
      <c r="G13" s="57" t="s">
        <v>22</v>
      </c>
      <c r="H13" s="58"/>
      <c r="I13" s="58"/>
      <c r="J13" s="58"/>
      <c r="K13" s="58"/>
      <c r="L13" s="58"/>
      <c r="M13" s="59"/>
    </row>
    <row r="14" spans="2:13" ht="19.5" customHeight="1" thickBot="1">
      <c r="B14" s="51"/>
      <c r="C14" s="52"/>
      <c r="D14" s="55"/>
      <c r="E14" s="56"/>
      <c r="F14" s="2"/>
      <c r="G14" s="60"/>
      <c r="H14" s="61"/>
      <c r="I14" s="61"/>
      <c r="J14" s="61"/>
      <c r="K14" s="61"/>
      <c r="L14" s="61"/>
      <c r="M14" s="62"/>
    </row>
    <row r="15" spans="2:13" ht="6.75" customHeight="1" thickBot="1">
      <c r="B15" s="2"/>
      <c r="C15" s="2"/>
      <c r="D15" s="2"/>
      <c r="E15" s="2"/>
      <c r="F15" s="2"/>
      <c r="G15" s="2"/>
      <c r="H15" s="2"/>
      <c r="I15" s="2"/>
      <c r="J15" s="2"/>
      <c r="K15" s="2"/>
      <c r="L15" s="2"/>
      <c r="M15" s="2"/>
    </row>
    <row r="16" spans="2:22" ht="19.5" customHeight="1">
      <c r="B16" s="45" t="s">
        <v>23</v>
      </c>
      <c r="C16" s="50"/>
      <c r="D16" s="63" t="s">
        <v>21</v>
      </c>
      <c r="E16" s="64"/>
      <c r="F16" s="45" t="s">
        <v>24</v>
      </c>
      <c r="G16" s="50"/>
      <c r="H16" s="69" t="s">
        <v>25</v>
      </c>
      <c r="I16" s="70"/>
      <c r="J16" s="73" t="s">
        <v>26</v>
      </c>
      <c r="K16" s="50"/>
      <c r="L16" s="74" t="s">
        <v>0</v>
      </c>
      <c r="M16" s="75"/>
      <c r="V16" s="189"/>
    </row>
    <row r="17" spans="2:22" ht="19.5" customHeight="1" thickBot="1">
      <c r="B17" s="51"/>
      <c r="C17" s="52"/>
      <c r="D17" s="65"/>
      <c r="E17" s="66"/>
      <c r="F17" s="67"/>
      <c r="G17" s="68"/>
      <c r="H17" s="71"/>
      <c r="I17" s="72"/>
      <c r="J17" s="67"/>
      <c r="K17" s="68"/>
      <c r="L17" s="76"/>
      <c r="M17" s="77"/>
      <c r="V17" s="189"/>
    </row>
    <row r="18" spans="2:13" ht="19.5" customHeight="1">
      <c r="B18" s="3"/>
      <c r="C18" s="3"/>
      <c r="D18" s="3"/>
      <c r="E18" s="3"/>
      <c r="F18" s="78" t="s">
        <v>27</v>
      </c>
      <c r="G18" s="79"/>
      <c r="H18" s="80" t="str">
        <f>IF($D$13="モーダルシフト","kgCO2/トンキロ",IF($D$13="フォークリフト",VLOOKUP($D$16,$Y$58:$Z$61,2,0),IF($D$13="ショベルカー",VLOOKUP($D$16,$Y$58:$Z$61,2,0),IF($D$13="ローダー",VLOOKUP($D$16,$Y$58:$Z$61,2,0),VLOOKUP($D$16,$V$58:$W$71,$T$57,0)))))</f>
        <v>-</v>
      </c>
      <c r="I18" s="81"/>
      <c r="J18" s="3"/>
      <c r="K18" s="3"/>
      <c r="L18" s="3"/>
      <c r="M18" s="3"/>
    </row>
    <row r="19" spans="2:13" ht="13.5" customHeight="1">
      <c r="B19" s="3"/>
      <c r="C19" s="3"/>
      <c r="D19" s="3"/>
      <c r="E19" s="3"/>
      <c r="F19" s="3"/>
      <c r="G19" s="3"/>
      <c r="H19" s="3"/>
      <c r="I19" s="3"/>
      <c r="J19" s="3"/>
      <c r="K19" s="3"/>
      <c r="L19" s="4"/>
      <c r="M19" s="4"/>
    </row>
    <row r="20" spans="2:13" ht="13.5" customHeight="1">
      <c r="B20" s="82" t="s">
        <v>28</v>
      </c>
      <c r="C20" s="82"/>
      <c r="D20" s="82"/>
      <c r="E20" s="82"/>
      <c r="F20" s="82" t="s">
        <v>29</v>
      </c>
      <c r="G20" s="82"/>
      <c r="H20" s="82"/>
      <c r="I20" s="82"/>
      <c r="J20" s="82" t="s">
        <v>30</v>
      </c>
      <c r="K20" s="82"/>
      <c r="L20" s="82"/>
      <c r="M20" s="82"/>
    </row>
    <row r="21" spans="2:13" ht="19.5" customHeight="1">
      <c r="B21" s="83"/>
      <c r="C21" s="83"/>
      <c r="D21" s="83"/>
      <c r="E21" s="83"/>
      <c r="F21" s="83"/>
      <c r="G21" s="83"/>
      <c r="H21" s="83"/>
      <c r="I21" s="83"/>
      <c r="J21" s="83"/>
      <c r="K21" s="83"/>
      <c r="L21" s="83"/>
      <c r="M21" s="83"/>
    </row>
    <row r="22" spans="2:22" ht="19.5" customHeight="1">
      <c r="B22" s="84"/>
      <c r="C22" s="84"/>
      <c r="D22" s="84"/>
      <c r="E22" s="84"/>
      <c r="F22" s="84"/>
      <c r="G22" s="84"/>
      <c r="H22" s="84"/>
      <c r="I22" s="84"/>
      <c r="J22" s="84"/>
      <c r="K22" s="84"/>
      <c r="L22" s="84"/>
      <c r="M22" s="84"/>
      <c r="V22" s="189"/>
    </row>
    <row r="23" spans="2:22" ht="19.5" customHeight="1">
      <c r="B23" s="85" t="s">
        <v>31</v>
      </c>
      <c r="C23" s="86"/>
      <c r="D23" s="86"/>
      <c r="E23" s="87"/>
      <c r="F23" s="86" t="s">
        <v>32</v>
      </c>
      <c r="G23" s="86"/>
      <c r="H23" s="86"/>
      <c r="I23" s="87"/>
      <c r="J23" s="3"/>
      <c r="K23" s="3"/>
      <c r="L23" s="3"/>
      <c r="M23" s="3"/>
      <c r="V23" s="189"/>
    </row>
    <row r="24" spans="2:22" ht="24.75" customHeight="1">
      <c r="B24" s="88" t="str">
        <f>VLOOKUP($D$13,$S$58:$U$74,$T$57,0)</f>
        <v>-</v>
      </c>
      <c r="C24" s="89"/>
      <c r="D24" s="89"/>
      <c r="E24" s="90"/>
      <c r="F24" s="91" t="str">
        <f>VLOOKUP($D$13,$S$58:$U$74,$U$57,0)</f>
        <v>-</v>
      </c>
      <c r="G24" s="92"/>
      <c r="H24" s="92"/>
      <c r="I24" s="93"/>
      <c r="J24" s="3"/>
      <c r="K24" s="3"/>
      <c r="L24" s="3"/>
      <c r="M24" s="3"/>
      <c r="V24" s="189"/>
    </row>
    <row r="25" spans="2:22" ht="6.75" customHeight="1" thickBot="1">
      <c r="B25" s="2"/>
      <c r="C25" s="2"/>
      <c r="D25" s="2"/>
      <c r="E25" s="2"/>
      <c r="F25" s="2"/>
      <c r="G25" s="2"/>
      <c r="H25" s="2"/>
      <c r="I25" s="2"/>
      <c r="J25" s="2"/>
      <c r="K25" s="5"/>
      <c r="L25" s="5"/>
      <c r="M25" s="5"/>
      <c r="V25" s="189"/>
    </row>
    <row r="26" spans="2:22" ht="19.5" customHeight="1">
      <c r="B26" s="45" t="s">
        <v>33</v>
      </c>
      <c r="C26" s="50"/>
      <c r="D26" s="94" t="s">
        <v>34</v>
      </c>
      <c r="E26" s="95"/>
      <c r="F26" s="45" t="s">
        <v>35</v>
      </c>
      <c r="G26" s="50"/>
      <c r="H26" s="53" t="s">
        <v>21</v>
      </c>
      <c r="I26" s="54"/>
      <c r="J26" s="45" t="s">
        <v>36</v>
      </c>
      <c r="K26" s="50"/>
      <c r="L26" s="98" t="s">
        <v>25</v>
      </c>
      <c r="M26" s="99"/>
      <c r="O26" s="190"/>
      <c r="V26" s="189"/>
    </row>
    <row r="27" spans="2:22" ht="19.5" customHeight="1" thickBot="1">
      <c r="B27" s="51"/>
      <c r="C27" s="52"/>
      <c r="D27" s="96"/>
      <c r="E27" s="97"/>
      <c r="F27" s="51"/>
      <c r="G27" s="52"/>
      <c r="H27" s="55"/>
      <c r="I27" s="56"/>
      <c r="J27" s="67"/>
      <c r="K27" s="68"/>
      <c r="L27" s="100"/>
      <c r="M27" s="101"/>
      <c r="O27" s="190"/>
      <c r="V27" s="189"/>
    </row>
    <row r="28" spans="2:22" ht="19.5" customHeight="1">
      <c r="B28" s="2"/>
      <c r="C28" s="2"/>
      <c r="D28" s="2"/>
      <c r="E28" s="2"/>
      <c r="F28" s="2"/>
      <c r="G28" s="2"/>
      <c r="H28" s="2"/>
      <c r="I28" s="2"/>
      <c r="J28" s="78" t="s">
        <v>27</v>
      </c>
      <c r="K28" s="79"/>
      <c r="L28" s="102" t="str">
        <f>IF($D$13="モーダルシフト","kgCO2/トンキロ",IF($D$13="フォークリフト",VLOOKUP($H$26,$Y$58:$Z$61,2,0),VLOOKUP($H$26,$V$58:$W$71,$T$57,0)))</f>
        <v>-</v>
      </c>
      <c r="M28" s="103"/>
      <c r="V28" s="189"/>
    </row>
    <row r="29" spans="2:13" ht="12.75" customHeight="1">
      <c r="B29" s="2"/>
      <c r="C29" s="2"/>
      <c r="D29" s="2"/>
      <c r="E29" s="2"/>
      <c r="F29" s="2"/>
      <c r="G29" s="2"/>
      <c r="H29" s="2"/>
      <c r="I29" s="2"/>
      <c r="J29" s="3"/>
      <c r="K29" s="3"/>
      <c r="L29" s="4"/>
      <c r="M29" s="4"/>
    </row>
    <row r="30" spans="2:13" ht="19.5" customHeight="1">
      <c r="B30" s="82" t="s">
        <v>37</v>
      </c>
      <c r="C30" s="82"/>
      <c r="D30" s="82"/>
      <c r="E30" s="82"/>
      <c r="F30" s="82" t="s">
        <v>38</v>
      </c>
      <c r="G30" s="82"/>
      <c r="H30" s="82"/>
      <c r="I30" s="82"/>
      <c r="J30" s="82" t="s">
        <v>39</v>
      </c>
      <c r="K30" s="82"/>
      <c r="L30" s="82"/>
      <c r="M30" s="82"/>
    </row>
    <row r="31" spans="2:13" ht="19.5" customHeight="1">
      <c r="B31" s="83"/>
      <c r="C31" s="83"/>
      <c r="D31" s="83"/>
      <c r="E31" s="83"/>
      <c r="F31" s="83"/>
      <c r="G31" s="83"/>
      <c r="H31" s="83"/>
      <c r="I31" s="83"/>
      <c r="J31" s="83"/>
      <c r="K31" s="83"/>
      <c r="L31" s="83"/>
      <c r="M31" s="83"/>
    </row>
    <row r="32" spans="2:13" ht="19.5" customHeight="1">
      <c r="B32" s="84"/>
      <c r="C32" s="84"/>
      <c r="D32" s="84"/>
      <c r="E32" s="84"/>
      <c r="F32" s="84"/>
      <c r="G32" s="84"/>
      <c r="H32" s="84"/>
      <c r="I32" s="84"/>
      <c r="J32" s="84"/>
      <c r="K32" s="84"/>
      <c r="L32" s="84"/>
      <c r="M32" s="84"/>
    </row>
    <row r="33" spans="2:13" ht="7.5" customHeight="1" thickBot="1">
      <c r="B33" s="2"/>
      <c r="C33" s="2"/>
      <c r="D33" s="2"/>
      <c r="E33" s="2"/>
      <c r="F33" s="2"/>
      <c r="G33" s="2"/>
      <c r="H33" s="2"/>
      <c r="I33" s="2"/>
      <c r="J33" s="2"/>
      <c r="K33" s="2"/>
      <c r="L33" s="2"/>
      <c r="M33" s="2"/>
    </row>
    <row r="34" spans="2:13" ht="19.5" customHeight="1" thickBot="1">
      <c r="B34" s="45" t="str">
        <f>IF(D13="モーダルシフト","トンキロ数","導入機器数")</f>
        <v>導入機器数</v>
      </c>
      <c r="C34" s="50"/>
      <c r="D34" s="104" t="s">
        <v>25</v>
      </c>
      <c r="E34" s="105"/>
      <c r="F34" s="6" t="s">
        <v>40</v>
      </c>
      <c r="G34" s="106" t="s">
        <v>41</v>
      </c>
      <c r="H34" s="107"/>
      <c r="I34" s="2"/>
      <c r="J34" s="108" t="s">
        <v>42</v>
      </c>
      <c r="K34" s="109"/>
      <c r="L34" s="109"/>
      <c r="M34" s="110"/>
    </row>
    <row r="35" spans="2:13" ht="6.75" customHeight="1" thickBot="1">
      <c r="B35" s="7"/>
      <c r="C35" s="7"/>
      <c r="D35" s="7"/>
      <c r="E35" s="7"/>
      <c r="F35" s="8"/>
      <c r="G35" s="7"/>
      <c r="H35" s="7"/>
      <c r="I35" s="7"/>
      <c r="J35" s="7"/>
      <c r="K35" s="7"/>
      <c r="L35" s="7"/>
      <c r="M35" s="7"/>
    </row>
    <row r="36" spans="2:19" ht="19.5" customHeight="1" thickBot="1">
      <c r="B36" s="111" t="str">
        <f>IF($G$34="記入してください","1台あたりの年間走行距離または使用時間","1"&amp;$G$34&amp;"あたりの年間走行距離または使用時間")</f>
        <v>1台あたりの年間走行距離または使用時間</v>
      </c>
      <c r="C36" s="111"/>
      <c r="D36" s="111"/>
      <c r="E36" s="111"/>
      <c r="F36" s="111"/>
      <c r="G36" s="104" t="s">
        <v>25</v>
      </c>
      <c r="H36" s="105"/>
      <c r="I36" s="112" t="str">
        <f>VLOOKUP($D$13,$S$58:$X$74,6,0)</f>
        <v>-</v>
      </c>
      <c r="J36" s="113"/>
      <c r="K36" s="2"/>
      <c r="L36" s="2"/>
      <c r="M36" s="2"/>
      <c r="S36" s="191"/>
    </row>
    <row r="37" spans="2:19" ht="12" customHeight="1">
      <c r="B37" s="2"/>
      <c r="C37" s="2"/>
      <c r="D37" s="2"/>
      <c r="E37" s="2"/>
      <c r="F37" s="2"/>
      <c r="G37" s="2"/>
      <c r="H37" s="2"/>
      <c r="I37" s="2"/>
      <c r="J37" s="2"/>
      <c r="K37" s="2"/>
      <c r="L37" s="2"/>
      <c r="M37" s="2"/>
      <c r="S37" s="191"/>
    </row>
    <row r="38" spans="2:19" ht="19.5" customHeight="1">
      <c r="B38" s="114" t="s">
        <v>43</v>
      </c>
      <c r="C38" s="115"/>
      <c r="D38" s="115"/>
      <c r="E38" s="115"/>
      <c r="F38" s="115"/>
      <c r="G38" s="115"/>
      <c r="H38" s="115"/>
      <c r="I38" s="115"/>
      <c r="J38" s="115"/>
      <c r="K38" s="115"/>
      <c r="L38" s="115"/>
      <c r="M38" s="116"/>
      <c r="S38" s="191"/>
    </row>
    <row r="39" spans="2:20" ht="6" customHeight="1" thickBot="1">
      <c r="B39" s="7"/>
      <c r="C39" s="7"/>
      <c r="D39" s="7"/>
      <c r="E39" s="7"/>
      <c r="F39" s="7"/>
      <c r="G39" s="7"/>
      <c r="H39" s="7"/>
      <c r="I39" s="7"/>
      <c r="J39" s="7"/>
      <c r="K39" s="7"/>
      <c r="L39" s="7"/>
      <c r="M39" s="7"/>
      <c r="S39" s="188"/>
      <c r="T39" s="188"/>
    </row>
    <row r="40" spans="2:13" ht="27.75" customHeight="1" thickBot="1">
      <c r="B40" s="117" t="s">
        <v>44</v>
      </c>
      <c r="C40" s="118"/>
      <c r="D40" s="119" t="s">
        <v>25</v>
      </c>
      <c r="E40" s="120"/>
      <c r="F40" s="121"/>
      <c r="G40" s="9" t="s">
        <v>45</v>
      </c>
      <c r="H40" s="119" t="s">
        <v>0</v>
      </c>
      <c r="I40" s="120"/>
      <c r="J40" s="121"/>
      <c r="K40" s="2"/>
      <c r="L40" s="2"/>
      <c r="M40" s="2"/>
    </row>
    <row r="41" spans="2:13" ht="12.75" customHeight="1">
      <c r="B41" s="2"/>
      <c r="C41" s="2"/>
      <c r="D41" s="2"/>
      <c r="E41" s="2"/>
      <c r="F41" s="2"/>
      <c r="G41" s="2"/>
      <c r="H41" s="2"/>
      <c r="I41" s="2"/>
      <c r="J41" s="2"/>
      <c r="K41" s="2"/>
      <c r="L41" s="2"/>
      <c r="M41" s="2"/>
    </row>
    <row r="42" spans="2:13" ht="27.75" customHeight="1">
      <c r="B42" s="122" t="s">
        <v>46</v>
      </c>
      <c r="C42" s="123"/>
      <c r="D42" s="123"/>
      <c r="E42" s="123"/>
      <c r="F42" s="123"/>
      <c r="G42" s="123"/>
      <c r="H42" s="123"/>
      <c r="I42" s="123"/>
      <c r="J42" s="123"/>
      <c r="K42" s="123"/>
      <c r="L42" s="123"/>
      <c r="M42" s="124"/>
    </row>
    <row r="43" spans="2:13" ht="5.25" customHeight="1">
      <c r="B43" s="9"/>
      <c r="C43" s="9"/>
      <c r="D43" s="9"/>
      <c r="E43" s="9"/>
      <c r="F43" s="9"/>
      <c r="G43" s="7"/>
      <c r="H43" s="10"/>
      <c r="I43" s="10"/>
      <c r="J43" s="10"/>
      <c r="K43" s="10"/>
      <c r="L43" s="10"/>
      <c r="M43" s="10"/>
    </row>
    <row r="44" spans="2:13" ht="19.5" customHeight="1" thickBot="1">
      <c r="B44" s="11" t="s">
        <v>47</v>
      </c>
      <c r="C44" s="4"/>
      <c r="D44" s="4"/>
      <c r="E44" s="4"/>
      <c r="F44" s="4"/>
      <c r="G44" s="4"/>
      <c r="H44" s="4"/>
      <c r="I44" s="4"/>
      <c r="J44" s="4"/>
      <c r="K44" s="12"/>
      <c r="L44" s="13"/>
      <c r="M44" s="13"/>
    </row>
    <row r="45" spans="2:13" ht="19.5" customHeight="1">
      <c r="B45" s="125" t="s">
        <v>36</v>
      </c>
      <c r="C45" s="126"/>
      <c r="D45" s="128" t="s">
        <v>48</v>
      </c>
      <c r="E45" s="129"/>
      <c r="F45" s="129"/>
      <c r="G45" s="129"/>
      <c r="H45" s="129"/>
      <c r="I45" s="129"/>
      <c r="J45" s="129"/>
      <c r="K45" s="129"/>
      <c r="L45" s="129"/>
      <c r="M45" s="130"/>
    </row>
    <row r="46" spans="2:13" ht="19.5" customHeight="1" thickBot="1">
      <c r="B46" s="73"/>
      <c r="C46" s="127"/>
      <c r="D46" s="131"/>
      <c r="E46" s="132"/>
      <c r="F46" s="132"/>
      <c r="G46" s="132"/>
      <c r="H46" s="132"/>
      <c r="I46" s="132"/>
      <c r="J46" s="132"/>
      <c r="K46" s="132"/>
      <c r="L46" s="132"/>
      <c r="M46" s="133"/>
    </row>
    <row r="47" spans="2:13" ht="19.5" customHeight="1">
      <c r="B47" s="134" t="str">
        <f>IF($G$34="記入してください","1台あたりの年間
走行距離または
使用時間","1"&amp;$G$34&amp;"あたりの年間
走行距離または
使用時間")</f>
        <v>1台あたりの年間
走行距離または
使用時間</v>
      </c>
      <c r="C47" s="135"/>
      <c r="D47" s="138" t="s">
        <v>49</v>
      </c>
      <c r="E47" s="139"/>
      <c r="F47" s="139"/>
      <c r="G47" s="139"/>
      <c r="H47" s="139"/>
      <c r="I47" s="139"/>
      <c r="J47" s="139"/>
      <c r="K47" s="139"/>
      <c r="L47" s="139"/>
      <c r="M47" s="140"/>
    </row>
    <row r="48" spans="2:13" ht="19.5" customHeight="1" thickBot="1">
      <c r="B48" s="136" t="str">
        <f>IF($G$34="記載してください","1台あたりの年間
使用距離／時間","1"&amp;$G$34&amp;"あたりの年間
使用距離／時間")</f>
        <v>1台あたりの年間
使用距離／時間</v>
      </c>
      <c r="C48" s="137"/>
      <c r="D48" s="141"/>
      <c r="E48" s="142"/>
      <c r="F48" s="142"/>
      <c r="G48" s="142"/>
      <c r="H48" s="142"/>
      <c r="I48" s="142"/>
      <c r="J48" s="142"/>
      <c r="K48" s="142"/>
      <c r="L48" s="142"/>
      <c r="M48" s="143"/>
    </row>
    <row r="49" spans="2:13" ht="12" customHeight="1">
      <c r="B49" s="2"/>
      <c r="C49" s="2"/>
      <c r="D49" s="2"/>
      <c r="E49" s="2"/>
      <c r="F49" s="2"/>
      <c r="G49" s="2"/>
      <c r="H49" s="2"/>
      <c r="I49" s="2"/>
      <c r="J49" s="2"/>
      <c r="K49" s="2"/>
      <c r="L49" s="2"/>
      <c r="M49" s="2"/>
    </row>
    <row r="50" spans="2:13" ht="29.25" customHeight="1">
      <c r="B50" s="122" t="s">
        <v>50</v>
      </c>
      <c r="C50" s="123"/>
      <c r="D50" s="123"/>
      <c r="E50" s="123"/>
      <c r="F50" s="123"/>
      <c r="G50" s="123"/>
      <c r="H50" s="123"/>
      <c r="I50" s="123"/>
      <c r="J50" s="123"/>
      <c r="K50" s="123"/>
      <c r="L50" s="123"/>
      <c r="M50" s="124"/>
    </row>
    <row r="51" spans="2:13" ht="9.75" customHeight="1">
      <c r="B51" s="2"/>
      <c r="C51" s="2"/>
      <c r="D51" s="2"/>
      <c r="E51" s="2"/>
      <c r="F51" s="2"/>
      <c r="G51" s="2"/>
      <c r="H51" s="2"/>
      <c r="I51" s="2"/>
      <c r="J51" s="2"/>
      <c r="K51" s="2"/>
      <c r="L51" s="2"/>
      <c r="M51" s="2"/>
    </row>
    <row r="52" spans="2:13" ht="13.5">
      <c r="B52" s="144" t="s">
        <v>51</v>
      </c>
      <c r="C52" s="144"/>
      <c r="D52" s="144"/>
      <c r="E52" s="144"/>
      <c r="F52" s="144"/>
      <c r="G52" s="144"/>
      <c r="H52" s="144"/>
      <c r="I52" s="144"/>
      <c r="J52" s="144"/>
      <c r="K52" s="144"/>
      <c r="L52" s="144"/>
      <c r="M52" s="144"/>
    </row>
    <row r="53" spans="2:13" ht="3.75" customHeight="1">
      <c r="B53" s="1"/>
      <c r="C53" s="1"/>
      <c r="D53" s="1"/>
      <c r="E53" s="1"/>
      <c r="F53" s="1"/>
      <c r="G53" s="1"/>
      <c r="H53" s="1"/>
      <c r="I53" s="1"/>
      <c r="J53" s="1"/>
      <c r="K53" s="1"/>
      <c r="L53" s="1"/>
      <c r="M53" s="1"/>
    </row>
    <row r="54" spans="2:13" ht="18" customHeight="1">
      <c r="B54" s="145" t="s">
        <v>52</v>
      </c>
      <c r="C54" s="146"/>
      <c r="D54" s="147"/>
      <c r="E54" s="145" t="s">
        <v>53</v>
      </c>
      <c r="F54" s="146"/>
      <c r="G54" s="147"/>
      <c r="H54" s="2"/>
      <c r="I54" s="2"/>
      <c r="J54" s="2"/>
      <c r="K54" s="2"/>
      <c r="L54" s="2"/>
      <c r="M54" s="2"/>
    </row>
    <row r="55" spans="2:13" ht="17.25" customHeight="1">
      <c r="B55" s="148"/>
      <c r="C55" s="149"/>
      <c r="D55" s="150"/>
      <c r="E55" s="148"/>
      <c r="F55" s="149"/>
      <c r="G55" s="150"/>
      <c r="H55" s="2"/>
      <c r="I55" s="2"/>
      <c r="J55" s="2"/>
      <c r="K55" s="2"/>
      <c r="L55" s="2"/>
      <c r="M55" s="2"/>
    </row>
    <row r="56" spans="2:19" ht="16.5" customHeight="1">
      <c r="B56" s="14"/>
      <c r="C56" s="2"/>
      <c r="D56" s="2"/>
      <c r="E56" s="2"/>
      <c r="F56" s="2"/>
      <c r="G56" s="2"/>
      <c r="H56" s="2"/>
      <c r="I56" s="2"/>
      <c r="J56" s="2"/>
      <c r="K56" s="2"/>
      <c r="L56" s="2"/>
      <c r="M56" s="2"/>
      <c r="P56" s="192"/>
      <c r="Q56" s="192"/>
      <c r="R56" s="192"/>
      <c r="S56" s="192"/>
    </row>
    <row r="57" spans="2:21" ht="17.25" customHeight="1">
      <c r="B57" s="151" t="s">
        <v>54</v>
      </c>
      <c r="C57" s="152"/>
      <c r="D57" s="152" t="s">
        <v>55</v>
      </c>
      <c r="E57" s="152"/>
      <c r="F57" s="152"/>
      <c r="G57" s="152"/>
      <c r="H57" s="155" t="s">
        <v>56</v>
      </c>
      <c r="I57" s="155"/>
      <c r="J57" s="155"/>
      <c r="K57" s="157" t="s">
        <v>57</v>
      </c>
      <c r="L57" s="158"/>
      <c r="M57" s="158"/>
      <c r="P57" s="192"/>
      <c r="Q57" s="192"/>
      <c r="R57" s="192"/>
      <c r="T57">
        <v>2</v>
      </c>
      <c r="U57">
        <v>3</v>
      </c>
    </row>
    <row r="58" spans="2:26" ht="16.5" customHeight="1">
      <c r="B58" s="153"/>
      <c r="C58" s="154"/>
      <c r="D58" s="35" t="s">
        <v>58</v>
      </c>
      <c r="E58" s="35" t="s">
        <v>59</v>
      </c>
      <c r="F58" s="154" t="s">
        <v>60</v>
      </c>
      <c r="G58" s="154"/>
      <c r="H58" s="156"/>
      <c r="I58" s="156"/>
      <c r="J58" s="156"/>
      <c r="K58" s="157"/>
      <c r="L58" s="158"/>
      <c r="M58" s="158"/>
      <c r="P58" s="193"/>
      <c r="Q58" s="192"/>
      <c r="R58" s="192"/>
      <c r="S58" s="192" t="s">
        <v>21</v>
      </c>
      <c r="T58" s="193" t="s">
        <v>62</v>
      </c>
      <c r="U58" s="193" t="s">
        <v>62</v>
      </c>
      <c r="V58" s="192" t="s">
        <v>21</v>
      </c>
      <c r="W58" s="193" t="s">
        <v>62</v>
      </c>
      <c r="X58" s="193" t="s">
        <v>62</v>
      </c>
      <c r="Y58" s="192" t="s">
        <v>21</v>
      </c>
      <c r="Z58" s="193" t="s">
        <v>62</v>
      </c>
    </row>
    <row r="59" spans="2:26" ht="15" customHeight="1">
      <c r="B59" s="159" t="s">
        <v>63</v>
      </c>
      <c r="C59" s="159"/>
      <c r="D59" s="15">
        <f>IF(ISERROR(IF($D$13=$B$70,0,IF($D$16=$B59,$G$36/H$16,0)))=TRUE,0,IF($D$13=$B$70,0,IF($D$16=$B59,$G$36/H$16,0)))</f>
        <v>0</v>
      </c>
      <c r="E59" s="15">
        <f>IF(ISERROR(IF($D$13=$B$70,0,IF($H$26=$B59,$G$36/L$26,0)))=TRUE,0,IF($D$13=$B$70,0,IF($H$26=$B59,$G$36/L$26,0)))</f>
        <v>0</v>
      </c>
      <c r="F59" s="160" t="s">
        <v>1</v>
      </c>
      <c r="G59" s="160"/>
      <c r="H59" s="16">
        <v>2.32</v>
      </c>
      <c r="I59" s="161" t="s">
        <v>2</v>
      </c>
      <c r="J59" s="161"/>
      <c r="K59" s="15">
        <f>IF(ISERROR((D59-E59)*H59)=TRUE,0,(D59-E59)*H59)</f>
        <v>0</v>
      </c>
      <c r="L59" s="162" t="str">
        <f aca="true" t="shared" si="0" ref="L59:L74">"kgCO2/年/"&amp;G$34</f>
        <v>kgCO2/年/台</v>
      </c>
      <c r="M59" s="163"/>
      <c r="O59" s="191"/>
      <c r="P59" s="193"/>
      <c r="Q59" s="192"/>
      <c r="R59" s="192"/>
      <c r="S59" t="s">
        <v>65</v>
      </c>
      <c r="T59" t="s">
        <v>65</v>
      </c>
      <c r="U59" s="193" t="s">
        <v>66</v>
      </c>
      <c r="V59" t="s">
        <v>65</v>
      </c>
      <c r="X59" t="str">
        <f aca="true" t="shared" si="1" ref="X59:X74">"[km/年/"&amp;$G$34&amp;"]"</f>
        <v>[km/年/台]</v>
      </c>
      <c r="Y59" s="192" t="s">
        <v>3</v>
      </c>
      <c r="Z59" s="193" t="s">
        <v>67</v>
      </c>
    </row>
    <row r="60" spans="2:26" ht="15" customHeight="1">
      <c r="B60" s="164" t="s">
        <v>68</v>
      </c>
      <c r="C60" s="164"/>
      <c r="D60" s="17">
        <f aca="true" t="shared" si="2" ref="D60:D69">IF(ISERROR(IF($D$13=$B$70,0,IF($D$16=$B60,$G$36/H$16,0)))=TRUE,0,IF($D$13=$B$70,0,IF($D$16=$B60,$G$36/H$16,0)))</f>
        <v>0</v>
      </c>
      <c r="E60" s="17">
        <f aca="true" t="shared" si="3" ref="E60:E69">IF(ISERROR(IF($D$13=$B$70,0,IF($H$26=$B60,$G$36/L$26,0)))=TRUE,0,IF($D$13=$B$70,0,IF($H$26=$B60,$G$36/L$26,0)))</f>
        <v>0</v>
      </c>
      <c r="F60" s="165" t="s">
        <v>1</v>
      </c>
      <c r="G60" s="165"/>
      <c r="H60" s="18">
        <v>2.58</v>
      </c>
      <c r="I60" s="166" t="s">
        <v>2</v>
      </c>
      <c r="J60" s="166"/>
      <c r="K60" s="17">
        <f aca="true" t="shared" si="4" ref="K60:K73">IF(ISERROR((D60-E60)*H60)=TRUE,0,(D60-E60)*H60)</f>
        <v>0</v>
      </c>
      <c r="L60" s="167" t="str">
        <f t="shared" si="0"/>
        <v>kgCO2/年/台</v>
      </c>
      <c r="M60" s="168"/>
      <c r="O60" s="191"/>
      <c r="P60" s="193"/>
      <c r="Q60" s="192"/>
      <c r="R60" s="192"/>
      <c r="S60" s="188" t="s">
        <v>69</v>
      </c>
      <c r="T60" s="192" t="s">
        <v>70</v>
      </c>
      <c r="U60" s="193">
        <v>20.5</v>
      </c>
      <c r="V60" s="192" t="s">
        <v>3</v>
      </c>
      <c r="W60" s="193" t="s">
        <v>72</v>
      </c>
      <c r="X60" t="str">
        <f t="shared" si="1"/>
        <v>[km/年/台]</v>
      </c>
      <c r="Y60" s="192" t="s">
        <v>68</v>
      </c>
      <c r="Z60" s="193" t="s">
        <v>73</v>
      </c>
    </row>
    <row r="61" spans="2:26" ht="15" customHeight="1">
      <c r="B61" s="164" t="s">
        <v>74</v>
      </c>
      <c r="C61" s="164"/>
      <c r="D61" s="17">
        <f t="shared" si="2"/>
        <v>0</v>
      </c>
      <c r="E61" s="17">
        <f t="shared" si="3"/>
        <v>0</v>
      </c>
      <c r="F61" s="165" t="s">
        <v>75</v>
      </c>
      <c r="G61" s="165"/>
      <c r="H61" s="19">
        <v>0.579</v>
      </c>
      <c r="I61" s="166" t="s">
        <v>4</v>
      </c>
      <c r="J61" s="166"/>
      <c r="K61" s="20">
        <f>IF(ISERROR((D61-E61)*H61)=TRUE,0,(D61-E61)*H61)</f>
        <v>0</v>
      </c>
      <c r="L61" s="167" t="str">
        <f t="shared" si="0"/>
        <v>kgCO2/年/台</v>
      </c>
      <c r="M61" s="168"/>
      <c r="O61" s="191"/>
      <c r="P61" s="193"/>
      <c r="Q61" s="192"/>
      <c r="R61" s="192"/>
      <c r="S61" s="188" t="s">
        <v>76</v>
      </c>
      <c r="T61" s="192" t="s">
        <v>70</v>
      </c>
      <c r="U61" s="193">
        <v>15.1</v>
      </c>
      <c r="V61" s="192" t="s">
        <v>68</v>
      </c>
      <c r="W61" s="193" t="s">
        <v>72</v>
      </c>
      <c r="X61" t="str">
        <f t="shared" si="1"/>
        <v>[km/年/台]</v>
      </c>
      <c r="Y61" s="192" t="s">
        <v>74</v>
      </c>
      <c r="Z61" s="193" t="s">
        <v>77</v>
      </c>
    </row>
    <row r="62" spans="2:24" ht="15" customHeight="1">
      <c r="B62" s="164" t="s">
        <v>78</v>
      </c>
      <c r="C62" s="164"/>
      <c r="D62" s="17">
        <f t="shared" si="2"/>
        <v>0</v>
      </c>
      <c r="E62" s="17">
        <f t="shared" si="3"/>
        <v>0</v>
      </c>
      <c r="F62" s="165" t="s">
        <v>79</v>
      </c>
      <c r="G62" s="165"/>
      <c r="H62" s="18">
        <v>3</v>
      </c>
      <c r="I62" s="169" t="s">
        <v>80</v>
      </c>
      <c r="J62" s="166"/>
      <c r="K62" s="17">
        <f t="shared" si="4"/>
        <v>0</v>
      </c>
      <c r="L62" s="167" t="str">
        <f t="shared" si="0"/>
        <v>kgCO2/年/台</v>
      </c>
      <c r="M62" s="168"/>
      <c r="O62" s="191"/>
      <c r="P62" s="193"/>
      <c r="Q62" s="192"/>
      <c r="R62" s="192"/>
      <c r="S62" s="188" t="s">
        <v>5</v>
      </c>
      <c r="T62" s="192" t="s">
        <v>68</v>
      </c>
      <c r="U62" s="193">
        <v>5.8</v>
      </c>
      <c r="V62" s="192" t="s">
        <v>74</v>
      </c>
      <c r="W62" s="193" t="s">
        <v>81</v>
      </c>
      <c r="X62" t="str">
        <f t="shared" si="1"/>
        <v>[km/年/台]</v>
      </c>
    </row>
    <row r="63" spans="2:24" ht="15" customHeight="1">
      <c r="B63" s="164" t="s">
        <v>82</v>
      </c>
      <c r="C63" s="164"/>
      <c r="D63" s="17">
        <f t="shared" si="2"/>
        <v>0</v>
      </c>
      <c r="E63" s="17">
        <f t="shared" si="3"/>
        <v>0</v>
      </c>
      <c r="F63" s="165" t="s">
        <v>83</v>
      </c>
      <c r="G63" s="165"/>
      <c r="H63" s="18">
        <v>1.67</v>
      </c>
      <c r="I63" s="169" t="s">
        <v>84</v>
      </c>
      <c r="J63" s="166"/>
      <c r="K63" s="17">
        <f t="shared" si="4"/>
        <v>0</v>
      </c>
      <c r="L63" s="167" t="str">
        <f>"kgCO2/年/"&amp;G$34</f>
        <v>kgCO2/年/台</v>
      </c>
      <c r="M63" s="168"/>
      <c r="O63" s="191"/>
      <c r="P63" s="193"/>
      <c r="Q63" s="192"/>
      <c r="R63" s="192"/>
      <c r="S63" s="188" t="s">
        <v>85</v>
      </c>
      <c r="T63" s="192" t="s">
        <v>70</v>
      </c>
      <c r="U63" s="193">
        <v>20.5</v>
      </c>
      <c r="V63" s="192" t="s">
        <v>78</v>
      </c>
      <c r="W63" s="193" t="s">
        <v>86</v>
      </c>
      <c r="X63" t="str">
        <f t="shared" si="1"/>
        <v>[km/年/台]</v>
      </c>
    </row>
    <row r="64" spans="2:24" ht="15" customHeight="1">
      <c r="B64" s="164" t="s">
        <v>6</v>
      </c>
      <c r="C64" s="164"/>
      <c r="D64" s="17">
        <f t="shared" si="2"/>
        <v>0</v>
      </c>
      <c r="E64" s="17">
        <f t="shared" si="3"/>
        <v>0</v>
      </c>
      <c r="F64" s="165" t="s">
        <v>7</v>
      </c>
      <c r="G64" s="165"/>
      <c r="H64" s="18">
        <v>2.23</v>
      </c>
      <c r="I64" s="169" t="s">
        <v>8</v>
      </c>
      <c r="J64" s="166"/>
      <c r="K64" s="17">
        <f t="shared" si="4"/>
        <v>0</v>
      </c>
      <c r="L64" s="167" t="str">
        <f t="shared" si="0"/>
        <v>kgCO2/年/台</v>
      </c>
      <c r="M64" s="168"/>
      <c r="O64" s="191"/>
      <c r="P64" s="193"/>
      <c r="Q64" s="192"/>
      <c r="R64" s="192"/>
      <c r="S64" s="188" t="s">
        <v>87</v>
      </c>
      <c r="T64" s="192" t="s">
        <v>68</v>
      </c>
      <c r="U64" s="193">
        <v>7.4</v>
      </c>
      <c r="V64" s="192" t="s">
        <v>82</v>
      </c>
      <c r="W64" s="193" t="s">
        <v>86</v>
      </c>
      <c r="X64" t="str">
        <f t="shared" si="1"/>
        <v>[km/年/台]</v>
      </c>
    </row>
    <row r="65" spans="2:24" ht="15" customHeight="1" thickBot="1">
      <c r="B65" s="164" t="s">
        <v>9</v>
      </c>
      <c r="C65" s="164"/>
      <c r="D65" s="17">
        <f t="shared" si="2"/>
        <v>0</v>
      </c>
      <c r="E65" s="17">
        <f t="shared" si="3"/>
        <v>0</v>
      </c>
      <c r="F65" s="165" t="s">
        <v>10</v>
      </c>
      <c r="G65" s="165"/>
      <c r="H65" s="21">
        <v>2.7</v>
      </c>
      <c r="I65" s="169" t="s">
        <v>11</v>
      </c>
      <c r="J65" s="166"/>
      <c r="K65" s="17">
        <f t="shared" si="4"/>
        <v>0</v>
      </c>
      <c r="L65" s="167" t="str">
        <f t="shared" si="0"/>
        <v>kgCO2/年/台</v>
      </c>
      <c r="M65" s="168"/>
      <c r="O65" s="191"/>
      <c r="P65" s="193"/>
      <c r="Q65" s="192"/>
      <c r="R65" s="192"/>
      <c r="S65" s="188" t="s">
        <v>88</v>
      </c>
      <c r="T65" s="192" t="s">
        <v>68</v>
      </c>
      <c r="U65" s="193">
        <v>5.8</v>
      </c>
      <c r="V65" s="192" t="s">
        <v>6</v>
      </c>
      <c r="W65" s="193" t="s">
        <v>72</v>
      </c>
      <c r="X65" t="str">
        <f t="shared" si="1"/>
        <v>[km/年/台]</v>
      </c>
    </row>
    <row r="66" spans="2:24" ht="15" customHeight="1" thickBot="1">
      <c r="B66" s="164" t="s">
        <v>89</v>
      </c>
      <c r="C66" s="164"/>
      <c r="D66" s="22">
        <f t="shared" si="2"/>
        <v>0</v>
      </c>
      <c r="E66" s="22">
        <f t="shared" si="3"/>
        <v>0</v>
      </c>
      <c r="F66" s="165" t="s">
        <v>10</v>
      </c>
      <c r="G66" s="170"/>
      <c r="H66" s="23">
        <v>0</v>
      </c>
      <c r="I66" s="169" t="s">
        <v>11</v>
      </c>
      <c r="J66" s="166"/>
      <c r="K66" s="17">
        <f t="shared" si="4"/>
        <v>0</v>
      </c>
      <c r="L66" s="167" t="str">
        <f t="shared" si="0"/>
        <v>kgCO2/年/台</v>
      </c>
      <c r="M66" s="168"/>
      <c r="O66" s="191"/>
      <c r="P66" s="193"/>
      <c r="Q66" s="192"/>
      <c r="R66" s="192"/>
      <c r="S66" s="188" t="s">
        <v>90</v>
      </c>
      <c r="T66" s="192" t="s">
        <v>68</v>
      </c>
      <c r="U66" s="193" t="s">
        <v>91</v>
      </c>
      <c r="V66" s="192" t="s">
        <v>9</v>
      </c>
      <c r="W66" s="193" t="s">
        <v>92</v>
      </c>
      <c r="X66" t="str">
        <f t="shared" si="1"/>
        <v>[km/年/台]</v>
      </c>
    </row>
    <row r="67" spans="2:24" ht="15" customHeight="1">
      <c r="B67" s="164" t="s">
        <v>93</v>
      </c>
      <c r="C67" s="164"/>
      <c r="D67" s="22">
        <f t="shared" si="2"/>
        <v>0</v>
      </c>
      <c r="E67" s="22">
        <f t="shared" si="3"/>
        <v>0</v>
      </c>
      <c r="F67" s="165" t="s">
        <v>83</v>
      </c>
      <c r="G67" s="165"/>
      <c r="H67" s="24">
        <v>2.46</v>
      </c>
      <c r="I67" s="166" t="s">
        <v>2</v>
      </c>
      <c r="J67" s="166"/>
      <c r="K67" s="17">
        <f t="shared" si="4"/>
        <v>0</v>
      </c>
      <c r="L67" s="167" t="str">
        <f t="shared" si="0"/>
        <v>kgCO2/年/台</v>
      </c>
      <c r="M67" s="168"/>
      <c r="O67" s="191"/>
      <c r="P67" s="193"/>
      <c r="Q67" s="192"/>
      <c r="R67" s="192"/>
      <c r="S67" s="188" t="s">
        <v>94</v>
      </c>
      <c r="T67" s="192" t="s">
        <v>68</v>
      </c>
      <c r="U67" s="193" t="s">
        <v>91</v>
      </c>
      <c r="V67" s="192" t="s">
        <v>89</v>
      </c>
      <c r="W67" s="193" t="s">
        <v>95</v>
      </c>
      <c r="X67" t="str">
        <f>"[h/年/"&amp;$G$34&amp;"]"</f>
        <v>[h/年/台]</v>
      </c>
    </row>
    <row r="68" spans="2:24" ht="15" customHeight="1">
      <c r="B68" s="164" t="s">
        <v>96</v>
      </c>
      <c r="C68" s="164"/>
      <c r="D68" s="22">
        <f t="shared" si="2"/>
        <v>0</v>
      </c>
      <c r="E68" s="22">
        <f t="shared" si="3"/>
        <v>0</v>
      </c>
      <c r="F68" s="165" t="s">
        <v>83</v>
      </c>
      <c r="G68" s="165"/>
      <c r="H68" s="21">
        <v>2.71</v>
      </c>
      <c r="I68" s="166" t="s">
        <v>2</v>
      </c>
      <c r="J68" s="166"/>
      <c r="K68" s="17">
        <f t="shared" si="4"/>
        <v>0</v>
      </c>
      <c r="L68" s="167" t="str">
        <f t="shared" si="0"/>
        <v>kgCO2/年/台</v>
      </c>
      <c r="M68" s="168"/>
      <c r="O68" s="191"/>
      <c r="P68" s="193"/>
      <c r="Q68" s="192"/>
      <c r="R68" s="192"/>
      <c r="S68" s="188" t="s">
        <v>97</v>
      </c>
      <c r="T68" s="192" t="s">
        <v>68</v>
      </c>
      <c r="U68" s="193" t="s">
        <v>91</v>
      </c>
      <c r="V68" s="194" t="s">
        <v>93</v>
      </c>
      <c r="W68" s="193" t="s">
        <v>72</v>
      </c>
      <c r="X68" t="str">
        <f>"[h/年/"&amp;$G$34&amp;"]"</f>
        <v>[h/年/台]</v>
      </c>
    </row>
    <row r="69" spans="2:24" ht="15" customHeight="1">
      <c r="B69" s="164" t="s">
        <v>98</v>
      </c>
      <c r="C69" s="164"/>
      <c r="D69" s="17">
        <f t="shared" si="2"/>
        <v>0</v>
      </c>
      <c r="E69" s="17">
        <f t="shared" si="3"/>
        <v>0</v>
      </c>
      <c r="F69" s="165" t="s">
        <v>99</v>
      </c>
      <c r="G69" s="165"/>
      <c r="H69" s="21">
        <v>3</v>
      </c>
      <c r="I69" s="166" t="s">
        <v>2</v>
      </c>
      <c r="J69" s="166"/>
      <c r="K69" s="17">
        <f t="shared" si="4"/>
        <v>0</v>
      </c>
      <c r="L69" s="167" t="str">
        <f t="shared" si="0"/>
        <v>kgCO2/年/台</v>
      </c>
      <c r="M69" s="168"/>
      <c r="O69" s="191"/>
      <c r="P69" s="191"/>
      <c r="S69" s="188" t="s">
        <v>100</v>
      </c>
      <c r="T69" t="s">
        <v>68</v>
      </c>
      <c r="U69" s="193" t="s">
        <v>91</v>
      </c>
      <c r="V69" s="194" t="s">
        <v>96</v>
      </c>
      <c r="W69" s="193" t="s">
        <v>72</v>
      </c>
      <c r="X69" t="str">
        <f>"[h/年/"&amp;$G$34&amp;"]"</f>
        <v>[h/年/台]</v>
      </c>
    </row>
    <row r="70" spans="2:24" ht="15" customHeight="1" thickBot="1">
      <c r="B70" s="164" t="s">
        <v>64</v>
      </c>
      <c r="C70" s="164"/>
      <c r="D70" s="25">
        <f>IF(ISERROR(IF($D$13=$B$70,$D$34*$H$16,0))=TRUE,0,IF($D$13=$B$70,$D$34*$H$16,0))</f>
        <v>0</v>
      </c>
      <c r="E70" s="25">
        <f>IF(ISERROR(IF($D$13=$B$70,$D$34*$L$26,0))=TRUE,0,IF($D$13=$B$70,$D$34*$L$26,0))</f>
        <v>0</v>
      </c>
      <c r="F70" s="165" t="s">
        <v>101</v>
      </c>
      <c r="G70" s="165"/>
      <c r="H70" s="21">
        <v>1</v>
      </c>
      <c r="I70" s="164" t="s">
        <v>61</v>
      </c>
      <c r="J70" s="164"/>
      <c r="K70" s="26">
        <f t="shared" si="4"/>
        <v>0</v>
      </c>
      <c r="L70" s="167" t="s">
        <v>101</v>
      </c>
      <c r="M70" s="168"/>
      <c r="O70" s="191"/>
      <c r="P70" s="191"/>
      <c r="S70" s="188" t="s">
        <v>102</v>
      </c>
      <c r="T70" s="194" t="s">
        <v>103</v>
      </c>
      <c r="U70" s="193" t="s">
        <v>61</v>
      </c>
      <c r="V70" s="194" t="s">
        <v>98</v>
      </c>
      <c r="W70" s="193" t="s">
        <v>71</v>
      </c>
      <c r="X70" t="str">
        <f t="shared" si="1"/>
        <v>[km/年/台]</v>
      </c>
    </row>
    <row r="71" spans="2:24" ht="15" customHeight="1">
      <c r="B71" s="171" t="s">
        <v>104</v>
      </c>
      <c r="C71" s="172"/>
      <c r="D71" s="27">
        <f>IF(ISERROR(IF($D$13=$B$70,0,IF($D$16=$B71,$G$36/H$16,0)))=TRUE,0,IF($D$13=$B$70,0,IF($D$16=$B71,$G$36/H$16,0)))</f>
        <v>0</v>
      </c>
      <c r="E71" s="27">
        <f>IF(ISERROR(IF($D$13=$B$70,0,IF($H$26=$B71,$G$36/L$26,0)))=TRUE,0,IF($D$13=$B$70,0,IF($H$26=$B71,$G$36/L$26,0)))</f>
        <v>0</v>
      </c>
      <c r="F71" s="173" t="s">
        <v>1</v>
      </c>
      <c r="G71" s="173"/>
      <c r="H71" s="28">
        <f>H59*0.985</f>
        <v>2.2851999999999997</v>
      </c>
      <c r="I71" s="169" t="s">
        <v>2</v>
      </c>
      <c r="J71" s="166"/>
      <c r="K71" s="17">
        <f t="shared" si="4"/>
        <v>0</v>
      </c>
      <c r="L71" s="167" t="str">
        <f t="shared" si="0"/>
        <v>kgCO2/年/台</v>
      </c>
      <c r="M71" s="168"/>
      <c r="O71" s="195"/>
      <c r="S71" s="188" t="s">
        <v>105</v>
      </c>
      <c r="T71" s="194" t="s">
        <v>96</v>
      </c>
      <c r="U71" s="193" t="s">
        <v>61</v>
      </c>
      <c r="V71" s="191" t="s">
        <v>104</v>
      </c>
      <c r="W71" s="193" t="s">
        <v>71</v>
      </c>
      <c r="X71" t="str">
        <f t="shared" si="1"/>
        <v>[km/年/台]</v>
      </c>
    </row>
    <row r="72" spans="2:24" ht="15" customHeight="1" thickBot="1">
      <c r="B72" s="171" t="s">
        <v>106</v>
      </c>
      <c r="C72" s="172"/>
      <c r="D72" s="29">
        <f>IF(ISERROR(IF($D$13=$B$70,0,IF($D$16=$B72,$G$36/H$16,0)))=TRUE,0,IF($D$13=$B$70,0,IF($D$16=$B72,$G$36/H$16,0)))</f>
        <v>0</v>
      </c>
      <c r="E72" s="29">
        <f>IF(ISERROR(IF($D$13=$B$70,0,IF($H$26=$B72,$G$36/L$26,0)))=TRUE,0,IF($D$13=$B$70,0,IF($H$26=$B72,$G$36/L$26,0)))</f>
        <v>0</v>
      </c>
      <c r="F72" s="173" t="s">
        <v>1</v>
      </c>
      <c r="G72" s="173"/>
      <c r="H72" s="30">
        <f>H59*0.975</f>
        <v>2.262</v>
      </c>
      <c r="I72" s="169" t="s">
        <v>2</v>
      </c>
      <c r="J72" s="166"/>
      <c r="K72" s="17">
        <f t="shared" si="4"/>
        <v>0</v>
      </c>
      <c r="L72" s="167" t="str">
        <f t="shared" si="0"/>
        <v>kgCO2/年/台</v>
      </c>
      <c r="M72" s="168"/>
      <c r="O72" s="195"/>
      <c r="S72" s="188" t="s">
        <v>107</v>
      </c>
      <c r="T72" s="194" t="s">
        <v>98</v>
      </c>
      <c r="U72" s="193" t="s">
        <v>61</v>
      </c>
      <c r="V72" t="s">
        <v>13</v>
      </c>
      <c r="W72" s="193" t="s">
        <v>71</v>
      </c>
      <c r="X72" t="str">
        <f t="shared" si="1"/>
        <v>[km/年/台]</v>
      </c>
    </row>
    <row r="73" spans="2:24" ht="15" customHeight="1" thickBot="1">
      <c r="B73" s="167" t="s">
        <v>108</v>
      </c>
      <c r="C73" s="174"/>
      <c r="D73" s="31">
        <v>0</v>
      </c>
      <c r="E73" s="31">
        <v>0</v>
      </c>
      <c r="F73" s="175" t="s">
        <v>109</v>
      </c>
      <c r="G73" s="176"/>
      <c r="H73" s="32">
        <v>0</v>
      </c>
      <c r="I73" s="169" t="s">
        <v>12</v>
      </c>
      <c r="J73" s="166"/>
      <c r="K73" s="17">
        <f t="shared" si="4"/>
        <v>0</v>
      </c>
      <c r="L73" s="167" t="str">
        <f t="shared" si="0"/>
        <v>kgCO2/年/台</v>
      </c>
      <c r="M73" s="168"/>
      <c r="O73" s="191"/>
      <c r="S73" s="188" t="s">
        <v>110</v>
      </c>
      <c r="T73" s="194" t="s">
        <v>74</v>
      </c>
      <c r="U73" s="193" t="s">
        <v>61</v>
      </c>
      <c r="V73" s="194" t="s">
        <v>108</v>
      </c>
      <c r="W73" s="193" t="s">
        <v>61</v>
      </c>
      <c r="X73" t="str">
        <f t="shared" si="1"/>
        <v>[km/年/台]</v>
      </c>
    </row>
    <row r="74" spans="2:24" ht="15" customHeight="1">
      <c r="B74" s="177" t="str">
        <f>"削減原単位[kgCO2/年/"&amp;G34&amp;"]"</f>
        <v>削減原単位[kgCO2/年/台]</v>
      </c>
      <c r="C74" s="177"/>
      <c r="D74" s="178"/>
      <c r="E74" s="178"/>
      <c r="F74" s="177"/>
      <c r="G74" s="177"/>
      <c r="H74" s="178"/>
      <c r="I74" s="177"/>
      <c r="J74" s="177"/>
      <c r="K74" s="17">
        <f>SUM(K59:K73)</f>
        <v>0</v>
      </c>
      <c r="L74" s="167" t="str">
        <f t="shared" si="0"/>
        <v>kgCO2/年/台</v>
      </c>
      <c r="M74" s="168"/>
      <c r="S74" s="188" t="s">
        <v>108</v>
      </c>
      <c r="T74" s="193" t="s">
        <v>61</v>
      </c>
      <c r="U74" s="193" t="s">
        <v>61</v>
      </c>
      <c r="X74" t="str">
        <f t="shared" si="1"/>
        <v>[km/年/台]</v>
      </c>
    </row>
    <row r="75" spans="2:13" ht="13.5" customHeight="1">
      <c r="B75" s="2"/>
      <c r="C75" s="2"/>
      <c r="D75" s="2"/>
      <c r="E75" s="2"/>
      <c r="F75" s="2"/>
      <c r="G75" s="2"/>
      <c r="H75" s="2"/>
      <c r="I75" s="2"/>
      <c r="J75" s="2"/>
      <c r="K75" s="2"/>
      <c r="L75" s="2"/>
      <c r="M75" s="2"/>
    </row>
    <row r="76" spans="2:13" ht="17.25" customHeight="1">
      <c r="B76" s="57" t="s">
        <v>111</v>
      </c>
      <c r="C76" s="58"/>
      <c r="D76" s="58"/>
      <c r="E76" s="58"/>
      <c r="F76" s="58"/>
      <c r="G76" s="58"/>
      <c r="H76" s="58"/>
      <c r="I76" s="58"/>
      <c r="J76" s="58"/>
      <c r="K76" s="58"/>
      <c r="L76" s="58"/>
      <c r="M76" s="59"/>
    </row>
    <row r="77" spans="2:13" ht="16.5" customHeight="1">
      <c r="B77" s="60"/>
      <c r="C77" s="61"/>
      <c r="D77" s="61"/>
      <c r="E77" s="61"/>
      <c r="F77" s="61"/>
      <c r="G77" s="61"/>
      <c r="H77" s="61"/>
      <c r="I77" s="61"/>
      <c r="J77" s="61"/>
      <c r="K77" s="61"/>
      <c r="L77" s="61"/>
      <c r="M77" s="62"/>
    </row>
    <row r="78" spans="2:13" ht="6.75" customHeight="1">
      <c r="B78" s="2"/>
      <c r="C78" s="2"/>
      <c r="D78" s="2"/>
      <c r="E78" s="2"/>
      <c r="F78" s="2"/>
      <c r="G78" s="2"/>
      <c r="H78" s="2"/>
      <c r="I78" s="2"/>
      <c r="J78" s="2"/>
      <c r="K78" s="2"/>
      <c r="L78" s="2"/>
      <c r="M78" s="2"/>
    </row>
    <row r="79" spans="2:13" ht="13.5">
      <c r="B79" s="144" t="s">
        <v>112</v>
      </c>
      <c r="C79" s="144"/>
      <c r="D79" s="144"/>
      <c r="E79" s="144"/>
      <c r="F79" s="144"/>
      <c r="G79" s="144"/>
      <c r="H79" s="144"/>
      <c r="I79" s="144"/>
      <c r="J79" s="144"/>
      <c r="K79" s="144"/>
      <c r="L79" s="144"/>
      <c r="M79" s="144"/>
    </row>
    <row r="80" spans="2:13" ht="3.75" customHeight="1">
      <c r="B80" s="2"/>
      <c r="C80" s="2"/>
      <c r="D80" s="2"/>
      <c r="E80" s="2"/>
      <c r="F80" s="2"/>
      <c r="G80" s="2"/>
      <c r="H80" s="2"/>
      <c r="I80" s="2"/>
      <c r="J80" s="2"/>
      <c r="K80" s="2"/>
      <c r="L80" s="2"/>
      <c r="M80" s="2"/>
    </row>
    <row r="81" spans="2:13" ht="36" customHeight="1">
      <c r="B81" s="179" t="s">
        <v>113</v>
      </c>
      <c r="C81" s="180"/>
      <c r="D81" s="181">
        <f>IF(ISERROR(IF($D$13="モーダルシフト",$K$74,D34*K74))=TRUE,0,IF($D$13="モーダルシフト",$K$74,$D$34*$K$74))</f>
        <v>0</v>
      </c>
      <c r="E81" s="181"/>
      <c r="F81" s="33" t="s">
        <v>114</v>
      </c>
      <c r="G81" s="182" t="s">
        <v>115</v>
      </c>
      <c r="H81" s="183"/>
      <c r="I81" s="179" t="s">
        <v>113</v>
      </c>
      <c r="J81" s="180"/>
      <c r="K81" s="184">
        <f>IF(ISERROR(D81/1000)=TRUE,0,D81/1000)</f>
        <v>0</v>
      </c>
      <c r="L81" s="184"/>
      <c r="M81" s="33" t="s">
        <v>116</v>
      </c>
    </row>
    <row r="82" spans="2:13" ht="6.75" customHeight="1">
      <c r="B82" s="7"/>
      <c r="C82" s="7"/>
      <c r="D82" s="7"/>
      <c r="E82" s="7"/>
      <c r="F82" s="7"/>
      <c r="G82" s="7"/>
      <c r="H82" s="7"/>
      <c r="I82" s="7"/>
      <c r="J82" s="7"/>
      <c r="K82" s="7"/>
      <c r="L82" s="7"/>
      <c r="M82" s="7"/>
    </row>
    <row r="83" spans="2:13" ht="36" customHeight="1">
      <c r="B83" s="179" t="s">
        <v>117</v>
      </c>
      <c r="C83" s="180"/>
      <c r="D83" s="181">
        <f>IF(ISERROR(D81*$D$40)=TRUE,0,D81*$D$40)</f>
        <v>0</v>
      </c>
      <c r="E83" s="181"/>
      <c r="F83" s="33" t="s">
        <v>118</v>
      </c>
      <c r="G83" s="182" t="s">
        <v>115</v>
      </c>
      <c r="H83" s="183"/>
      <c r="I83" s="179" t="s">
        <v>117</v>
      </c>
      <c r="J83" s="180"/>
      <c r="K83" s="184">
        <f>IF(ISERROR(D83/1000)=TRUE,0,D83/1000)</f>
        <v>0</v>
      </c>
      <c r="L83" s="184"/>
      <c r="M83" s="33" t="s">
        <v>119</v>
      </c>
    </row>
    <row r="84" spans="2:13" ht="3.75" customHeight="1">
      <c r="B84" s="2"/>
      <c r="C84" s="2"/>
      <c r="D84" s="2"/>
      <c r="E84" s="2"/>
      <c r="F84" s="2"/>
      <c r="G84" s="2"/>
      <c r="H84" s="2"/>
      <c r="I84" s="2"/>
      <c r="J84" s="2"/>
      <c r="K84" s="2"/>
      <c r="L84" s="2"/>
      <c r="M84" s="2"/>
    </row>
    <row r="85" spans="2:13" ht="15.75" customHeight="1">
      <c r="B85" s="49" t="s">
        <v>120</v>
      </c>
      <c r="C85" s="49"/>
      <c r="D85" s="49"/>
      <c r="E85" s="49"/>
      <c r="F85" s="49"/>
      <c r="G85" s="49"/>
      <c r="H85" s="49"/>
      <c r="I85" s="49"/>
      <c r="J85" s="49"/>
      <c r="K85" s="49"/>
      <c r="L85" s="49"/>
      <c r="M85" s="49"/>
    </row>
    <row r="86" spans="2:13" ht="3.75" customHeight="1">
      <c r="B86" s="3"/>
      <c r="C86" s="3"/>
      <c r="D86" s="3"/>
      <c r="E86" s="3"/>
      <c r="F86" s="3"/>
      <c r="G86" s="3"/>
      <c r="H86" s="3"/>
      <c r="I86" s="3"/>
      <c r="J86" s="3"/>
      <c r="K86" s="3"/>
      <c r="L86" s="3"/>
      <c r="M86" s="3"/>
    </row>
    <row r="87" spans="2:13" ht="19.5" customHeight="1">
      <c r="B87" s="185" t="s">
        <v>121</v>
      </c>
      <c r="C87" s="111"/>
      <c r="D87" s="111"/>
      <c r="E87" s="167" t="str">
        <f>L16</f>
        <v>選択してください</v>
      </c>
      <c r="F87" s="168"/>
      <c r="H87" s="158" t="s">
        <v>44</v>
      </c>
      <c r="I87" s="158"/>
      <c r="J87" s="158"/>
      <c r="K87" s="34" t="str">
        <f>IF(D40="記入してください","-",D40)</f>
        <v>-</v>
      </c>
      <c r="L87" s="186" t="str">
        <f>H40</f>
        <v>選択してください</v>
      </c>
      <c r="M87" s="187"/>
    </row>
  </sheetData>
  <sheetProtection/>
  <mergeCells count="139">
    <mergeCell ref="B87:D87"/>
    <mergeCell ref="E87:F87"/>
    <mergeCell ref="H87:J87"/>
    <mergeCell ref="L87:M87"/>
    <mergeCell ref="B83:C83"/>
    <mergeCell ref="D83:E83"/>
    <mergeCell ref="G83:H83"/>
    <mergeCell ref="I83:J83"/>
    <mergeCell ref="K83:L83"/>
    <mergeCell ref="B85:M85"/>
    <mergeCell ref="B74:J74"/>
    <mergeCell ref="L74:M74"/>
    <mergeCell ref="B76:M77"/>
    <mergeCell ref="B79:M79"/>
    <mergeCell ref="B81:C81"/>
    <mergeCell ref="D81:E81"/>
    <mergeCell ref="G81:H81"/>
    <mergeCell ref="I81:J81"/>
    <mergeCell ref="K81:L81"/>
    <mergeCell ref="B72:C72"/>
    <mergeCell ref="F72:G72"/>
    <mergeCell ref="I72:J72"/>
    <mergeCell ref="L72:M72"/>
    <mergeCell ref="B73:C73"/>
    <mergeCell ref="F73:G73"/>
    <mergeCell ref="I73:J73"/>
    <mergeCell ref="L73:M73"/>
    <mergeCell ref="B70:C70"/>
    <mergeCell ref="F70:G70"/>
    <mergeCell ref="I70:J70"/>
    <mergeCell ref="L70:M70"/>
    <mergeCell ref="B71:C71"/>
    <mergeCell ref="F71:G71"/>
    <mergeCell ref="I71:J71"/>
    <mergeCell ref="L71:M71"/>
    <mergeCell ref="B68:C68"/>
    <mergeCell ref="F68:G68"/>
    <mergeCell ref="I68:J68"/>
    <mergeCell ref="L68:M68"/>
    <mergeCell ref="B69:C69"/>
    <mergeCell ref="F69:G69"/>
    <mergeCell ref="I69:J69"/>
    <mergeCell ref="L69:M69"/>
    <mergeCell ref="B66:C66"/>
    <mergeCell ref="F66:G66"/>
    <mergeCell ref="I66:J66"/>
    <mergeCell ref="L66:M66"/>
    <mergeCell ref="B67:C67"/>
    <mergeCell ref="F67:G67"/>
    <mergeCell ref="I67:J67"/>
    <mergeCell ref="L67:M67"/>
    <mergeCell ref="B64:C64"/>
    <mergeCell ref="F64:G64"/>
    <mergeCell ref="I64:J64"/>
    <mergeCell ref="L64:M64"/>
    <mergeCell ref="B65:C65"/>
    <mergeCell ref="F65:G65"/>
    <mergeCell ref="I65:J65"/>
    <mergeCell ref="L65:M65"/>
    <mergeCell ref="B62:C62"/>
    <mergeCell ref="F62:G62"/>
    <mergeCell ref="I62:J62"/>
    <mergeCell ref="L62:M62"/>
    <mergeCell ref="B63:C63"/>
    <mergeCell ref="F63:G63"/>
    <mergeCell ref="I63:J63"/>
    <mergeCell ref="L63:M63"/>
    <mergeCell ref="B60:C60"/>
    <mergeCell ref="F60:G60"/>
    <mergeCell ref="I60:J60"/>
    <mergeCell ref="L60:M60"/>
    <mergeCell ref="B61:C61"/>
    <mergeCell ref="F61:G61"/>
    <mergeCell ref="I61:J61"/>
    <mergeCell ref="L61:M61"/>
    <mergeCell ref="B57:C58"/>
    <mergeCell ref="D57:G57"/>
    <mergeCell ref="H57:J58"/>
    <mergeCell ref="K57:M58"/>
    <mergeCell ref="F58:G58"/>
    <mergeCell ref="B59:C59"/>
    <mergeCell ref="F59:G59"/>
    <mergeCell ref="I59:J59"/>
    <mergeCell ref="L59:M59"/>
    <mergeCell ref="B47:C48"/>
    <mergeCell ref="D47:M48"/>
    <mergeCell ref="B50:M50"/>
    <mergeCell ref="B52:M52"/>
    <mergeCell ref="B54:D55"/>
    <mergeCell ref="E54:G55"/>
    <mergeCell ref="B38:M38"/>
    <mergeCell ref="B40:C40"/>
    <mergeCell ref="D40:F40"/>
    <mergeCell ref="H40:J40"/>
    <mergeCell ref="B42:M42"/>
    <mergeCell ref="B45:C46"/>
    <mergeCell ref="D45:M46"/>
    <mergeCell ref="B34:C34"/>
    <mergeCell ref="D34:E34"/>
    <mergeCell ref="G34:H34"/>
    <mergeCell ref="J34:M34"/>
    <mergeCell ref="B36:F36"/>
    <mergeCell ref="G36:H36"/>
    <mergeCell ref="I36:J36"/>
    <mergeCell ref="J26:K27"/>
    <mergeCell ref="L26:M27"/>
    <mergeCell ref="J28:K28"/>
    <mergeCell ref="L28:M28"/>
    <mergeCell ref="B30:E32"/>
    <mergeCell ref="F30:I32"/>
    <mergeCell ref="J30:M32"/>
    <mergeCell ref="B24:E24"/>
    <mergeCell ref="F24:I24"/>
    <mergeCell ref="B26:C27"/>
    <mergeCell ref="D26:E27"/>
    <mergeCell ref="F26:G27"/>
    <mergeCell ref="H26:I27"/>
    <mergeCell ref="F18:G18"/>
    <mergeCell ref="H18:I18"/>
    <mergeCell ref="B20:E22"/>
    <mergeCell ref="F20:I22"/>
    <mergeCell ref="J20:M22"/>
    <mergeCell ref="B23:E23"/>
    <mergeCell ref="F23:I23"/>
    <mergeCell ref="B13:C14"/>
    <mergeCell ref="D13:E14"/>
    <mergeCell ref="G13:M14"/>
    <mergeCell ref="B16:C17"/>
    <mergeCell ref="D16:E17"/>
    <mergeCell ref="F16:G17"/>
    <mergeCell ref="H16:I17"/>
    <mergeCell ref="J16:K17"/>
    <mergeCell ref="L16:M17"/>
    <mergeCell ref="B2:M2"/>
    <mergeCell ref="B4:M4"/>
    <mergeCell ref="B6:M7"/>
    <mergeCell ref="B9:C9"/>
    <mergeCell ref="D9:M9"/>
    <mergeCell ref="B11:M11"/>
  </mergeCells>
  <conditionalFormatting sqref="B57:D57 H59:I62 B58:F58 H58:J58 H57:K57 B47 B45 B59:B61 B74:J74 B44:L44 B71:B73 D71:F73 K59:L62 K71:L74 D59:F62 K67:K70 D67:E70 B64:B66 D64:F66 D63:E63 H64:I64 K64:L66 K63 H63 H73:I73 H67:H72">
    <cfRule type="expression" priority="51" dxfId="1" stopIfTrue="1">
      <formula>輸送機器!#REF!="Ⅲ[再生可能エネルギー供給量]"</formula>
    </cfRule>
    <cfRule type="expression" priority="52" dxfId="1" stopIfTrue="1">
      <formula>輸送機器!#REF!="Ⅰ[想定削減率]"</formula>
    </cfRule>
  </conditionalFormatting>
  <conditionalFormatting sqref="H65:I66">
    <cfRule type="expression" priority="49" dxfId="1" stopIfTrue="1">
      <formula>輸送機器!#REF!="Ⅲ[再生可能エネルギー供給量]"</formula>
    </cfRule>
    <cfRule type="expression" priority="50" dxfId="1" stopIfTrue="1">
      <formula>輸送機器!#REF!="Ⅰ[想定削減率]"</formula>
    </cfRule>
  </conditionalFormatting>
  <conditionalFormatting sqref="I71">
    <cfRule type="expression" priority="47" dxfId="1" stopIfTrue="1">
      <formula>輸送機器!#REF!="Ⅲ[再生可能エネルギー供給量]"</formula>
    </cfRule>
    <cfRule type="expression" priority="48" dxfId="1" stopIfTrue="1">
      <formula>輸送機器!#REF!="Ⅰ[想定削減率]"</formula>
    </cfRule>
  </conditionalFormatting>
  <conditionalFormatting sqref="I72">
    <cfRule type="expression" priority="45" dxfId="1" stopIfTrue="1">
      <formula>輸送機器!#REF!="Ⅲ[再生可能エネルギー供給量]"</formula>
    </cfRule>
    <cfRule type="expression" priority="46" dxfId="1" stopIfTrue="1">
      <formula>輸送機器!#REF!="Ⅰ[想定削減率]"</formula>
    </cfRule>
  </conditionalFormatting>
  <conditionalFormatting sqref="B67">
    <cfRule type="expression" priority="43" dxfId="1" stopIfTrue="1">
      <formula>輸送機器!#REF!="Ⅲ[再生可能エネルギー供給量]"</formula>
    </cfRule>
    <cfRule type="expression" priority="44" dxfId="1" stopIfTrue="1">
      <formula>輸送機器!#REF!="Ⅰ[想定削減率]"</formula>
    </cfRule>
  </conditionalFormatting>
  <conditionalFormatting sqref="B68">
    <cfRule type="expression" priority="41" dxfId="1" stopIfTrue="1">
      <formula>輸送機器!#REF!="Ⅲ[再生可能エネルギー供給量]"</formula>
    </cfRule>
    <cfRule type="expression" priority="42" dxfId="1" stopIfTrue="1">
      <formula>輸送機器!#REF!="Ⅰ[想定削減率]"</formula>
    </cfRule>
  </conditionalFormatting>
  <conditionalFormatting sqref="B69">
    <cfRule type="expression" priority="39" dxfId="1" stopIfTrue="1">
      <formula>輸送機器!#REF!="Ⅲ[再生可能エネルギー供給量]"</formula>
    </cfRule>
    <cfRule type="expression" priority="40" dxfId="1" stopIfTrue="1">
      <formula>輸送機器!#REF!="Ⅰ[想定削減率]"</formula>
    </cfRule>
  </conditionalFormatting>
  <conditionalFormatting sqref="F68">
    <cfRule type="expression" priority="37" dxfId="1" stopIfTrue="1">
      <formula>輸送機器!#REF!="Ⅲ[再生可能エネルギー供給量]"</formula>
    </cfRule>
    <cfRule type="expression" priority="38" dxfId="1" stopIfTrue="1">
      <formula>輸送機器!#REF!="Ⅰ[想定削減率]"</formula>
    </cfRule>
  </conditionalFormatting>
  <conditionalFormatting sqref="I67">
    <cfRule type="expression" priority="21" dxfId="1" stopIfTrue="1">
      <formula>輸送機器!#REF!="Ⅲ[再生可能エネルギー供給量]"</formula>
    </cfRule>
    <cfRule type="expression" priority="22" dxfId="1" stopIfTrue="1">
      <formula>輸送機器!#REF!="Ⅰ[想定削減率]"</formula>
    </cfRule>
  </conditionalFormatting>
  <conditionalFormatting sqref="F69">
    <cfRule type="expression" priority="35" dxfId="1" stopIfTrue="1">
      <formula>輸送機器!#REF!="Ⅲ[再生可能エネルギー供給量]"</formula>
    </cfRule>
    <cfRule type="expression" priority="36" dxfId="1" stopIfTrue="1">
      <formula>輸送機器!#REF!="Ⅰ[想定削減率]"</formula>
    </cfRule>
  </conditionalFormatting>
  <conditionalFormatting sqref="I68">
    <cfRule type="expression" priority="33" dxfId="1" stopIfTrue="1">
      <formula>輸送機器!#REF!="Ⅲ[再生可能エネルギー供給量]"</formula>
    </cfRule>
    <cfRule type="expression" priority="34" dxfId="1" stopIfTrue="1">
      <formula>輸送機器!#REF!="Ⅰ[想定削減率]"</formula>
    </cfRule>
  </conditionalFormatting>
  <conditionalFormatting sqref="I69">
    <cfRule type="expression" priority="31" dxfId="1" stopIfTrue="1">
      <formula>輸送機器!#REF!="Ⅲ[再生可能エネルギー供給量]"</formula>
    </cfRule>
    <cfRule type="expression" priority="32" dxfId="1" stopIfTrue="1">
      <formula>輸送機器!#REF!="Ⅰ[想定削減率]"</formula>
    </cfRule>
  </conditionalFormatting>
  <conditionalFormatting sqref="L67">
    <cfRule type="expression" priority="29" dxfId="1" stopIfTrue="1">
      <formula>輸送機器!#REF!="Ⅲ[再生可能エネルギー供給量]"</formula>
    </cfRule>
    <cfRule type="expression" priority="30" dxfId="1" stopIfTrue="1">
      <formula>輸送機器!#REF!="Ⅰ[想定削減率]"</formula>
    </cfRule>
  </conditionalFormatting>
  <conditionalFormatting sqref="L68">
    <cfRule type="expression" priority="27" dxfId="1" stopIfTrue="1">
      <formula>輸送機器!#REF!="Ⅲ[再生可能エネルギー供給量]"</formula>
    </cfRule>
    <cfRule type="expression" priority="28" dxfId="1" stopIfTrue="1">
      <formula>輸送機器!#REF!="Ⅰ[想定削減率]"</formula>
    </cfRule>
  </conditionalFormatting>
  <conditionalFormatting sqref="L69">
    <cfRule type="expression" priority="25" dxfId="1" stopIfTrue="1">
      <formula>輸送機器!#REF!="Ⅲ[再生可能エネルギー供給量]"</formula>
    </cfRule>
    <cfRule type="expression" priority="26" dxfId="1" stopIfTrue="1">
      <formula>輸送機器!#REF!="Ⅰ[想定削減率]"</formula>
    </cfRule>
  </conditionalFormatting>
  <conditionalFormatting sqref="F67">
    <cfRule type="expression" priority="23" dxfId="1" stopIfTrue="1">
      <formula>輸送機器!#REF!="Ⅲ[再生可能エネルギー供給量]"</formula>
    </cfRule>
    <cfRule type="expression" priority="24" dxfId="1" stopIfTrue="1">
      <formula>輸送機器!#REF!="Ⅰ[想定削減率]"</formula>
    </cfRule>
  </conditionalFormatting>
  <conditionalFormatting sqref="B24 F24:I24">
    <cfRule type="cellIs" priority="20" dxfId="52" operator="greaterThan" stopIfTrue="1">
      <formula>0</formula>
    </cfRule>
  </conditionalFormatting>
  <conditionalFormatting sqref="B70">
    <cfRule type="expression" priority="18" dxfId="1" stopIfTrue="1">
      <formula>輸送機器!#REF!="Ⅲ[再生可能エネルギー供給量]"</formula>
    </cfRule>
    <cfRule type="expression" priority="19" dxfId="1" stopIfTrue="1">
      <formula>輸送機器!#REF!="Ⅰ[想定削減率]"</formula>
    </cfRule>
  </conditionalFormatting>
  <conditionalFormatting sqref="F70">
    <cfRule type="expression" priority="16" dxfId="1" stopIfTrue="1">
      <formula>輸送機器!#REF!="Ⅲ[再生可能エネルギー供給量]"</formula>
    </cfRule>
    <cfRule type="expression" priority="17" dxfId="1" stopIfTrue="1">
      <formula>輸送機器!#REF!="Ⅰ[想定削減率]"</formula>
    </cfRule>
  </conditionalFormatting>
  <conditionalFormatting sqref="I70">
    <cfRule type="expression" priority="14" dxfId="1" stopIfTrue="1">
      <formula>輸送機器!#REF!="Ⅲ[再生可能エネルギー供給量]"</formula>
    </cfRule>
    <cfRule type="expression" priority="15" dxfId="1" stopIfTrue="1">
      <formula>輸送機器!#REF!="Ⅰ[想定削減率]"</formula>
    </cfRule>
  </conditionalFormatting>
  <conditionalFormatting sqref="L70">
    <cfRule type="expression" priority="12" dxfId="1" stopIfTrue="1">
      <formula>輸送機器!#REF!="Ⅲ[再生可能エネルギー供給量]"</formula>
    </cfRule>
    <cfRule type="expression" priority="13" dxfId="1" stopIfTrue="1">
      <formula>輸送機器!#REF!="Ⅰ[想定削減率]"</formula>
    </cfRule>
  </conditionalFormatting>
  <conditionalFormatting sqref="B63">
    <cfRule type="expression" priority="10" dxfId="1" stopIfTrue="1">
      <formula>輸送機器!#REF!="Ⅲ[再生可能エネルギー供給量]"</formula>
    </cfRule>
    <cfRule type="expression" priority="11" dxfId="1" stopIfTrue="1">
      <formula>輸送機器!#REF!="Ⅰ[想定削減率]"</formula>
    </cfRule>
  </conditionalFormatting>
  <conditionalFormatting sqref="F63">
    <cfRule type="expression" priority="8" dxfId="1" stopIfTrue="1">
      <formula>輸送機器!#REF!="Ⅲ[再生可能エネルギー供給量]"</formula>
    </cfRule>
    <cfRule type="expression" priority="9" dxfId="1" stopIfTrue="1">
      <formula>輸送機器!#REF!="Ⅰ[想定削減率]"</formula>
    </cfRule>
  </conditionalFormatting>
  <conditionalFormatting sqref="I63">
    <cfRule type="expression" priority="6" dxfId="1" stopIfTrue="1">
      <formula>輸送機器!#REF!="Ⅲ[再生可能エネルギー供給量]"</formula>
    </cfRule>
    <cfRule type="expression" priority="7" dxfId="1" stopIfTrue="1">
      <formula>輸送機器!#REF!="Ⅰ[想定削減率]"</formula>
    </cfRule>
  </conditionalFormatting>
  <conditionalFormatting sqref="L63">
    <cfRule type="expression" priority="4" dxfId="1" stopIfTrue="1">
      <formula>輸送機器!#REF!="Ⅲ[再生可能エネルギー供給量]"</formula>
    </cfRule>
    <cfRule type="expression" priority="5" dxfId="1" stopIfTrue="1">
      <formula>輸送機器!#REF!="Ⅰ[想定削減率]"</formula>
    </cfRule>
  </conditionalFormatting>
  <conditionalFormatting sqref="B62">
    <cfRule type="expression" priority="2" dxfId="1" stopIfTrue="1">
      <formula>輸送機器!#REF!="Ⅲ[再生可能エネルギー供給量]"</formula>
    </cfRule>
    <cfRule type="expression" priority="3" dxfId="1" stopIfTrue="1">
      <formula>輸送機器!#REF!="Ⅰ[想定削減率]"</formula>
    </cfRule>
  </conditionalFormatting>
  <conditionalFormatting sqref="B36:H36">
    <cfRule type="expression" priority="1" dxfId="0" stopIfTrue="1">
      <formula>$D$13="モーダルシフト"</formula>
    </cfRule>
  </conditionalFormatting>
  <dataValidations count="5">
    <dataValidation type="list" allowBlank="1" showInputMessage="1" showErrorMessage="1" sqref="H40:J40">
      <formula1>"選択してください,法定耐用年数を記入,想定使用年数を記入"</formula1>
    </dataValidation>
    <dataValidation type="list" allowBlank="1" showInputMessage="1" showErrorMessage="1" sqref="D16">
      <formula1>$V$58:$V$73</formula1>
    </dataValidation>
    <dataValidation type="list" allowBlank="1" showInputMessage="1" showErrorMessage="1" sqref="H26:I27">
      <formula1>$V$58:$V$70</formula1>
    </dataValidation>
    <dataValidation type="list" allowBlank="1" showInputMessage="1" showErrorMessage="1" sqref="D13:E14">
      <formula1>$S$58:$S$74</formula1>
    </dataValidation>
    <dataValidation type="list" allowBlank="1" showInputMessage="1" showErrorMessage="1" sqref="L16:M17">
      <formula1>"選択してください,カタログ値,実燃費"</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r:id="rId2"/>
  <rowBreaks count="2" manualBreakCount="2">
    <brk id="25" min="1" max="12" man="1"/>
    <brk id="51" min="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2017-04-14T00:39:25Z</cp:lastPrinted>
  <dcterms:created xsi:type="dcterms:W3CDTF">2017-04-13T09:29:47Z</dcterms:created>
  <dcterms:modified xsi:type="dcterms:W3CDTF">2017-04-14T00:39:51Z</dcterms:modified>
  <cp:category/>
  <cp:version/>
  <cp:contentType/>
  <cp:contentStatus/>
</cp:coreProperties>
</file>