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yamada.LEVO3\Desktop\交付申請データシート\機種追加　20241111\"/>
    </mc:Choice>
  </mc:AlternateContent>
  <bookViews>
    <workbookView xWindow="0" yWindow="0" windowWidth="28800" windowHeight="11460"/>
  </bookViews>
  <sheets>
    <sheet name="データシート" sheetId="5" r:id="rId1"/>
    <sheet name="様式第１１の３(第１１関係)" sheetId="1" r:id="rId2"/>
    <sheet name="様式第１１(その６の２)" sheetId="2" r:id="rId3"/>
    <sheet name="様式第１３(第１３関係)" sheetId="3" r:id="rId4"/>
    <sheet name="雛形＿リース料金均等(充電器)" sheetId="4" r:id="rId5"/>
    <sheet name="委任状" sheetId="6" r:id="rId6"/>
  </sheets>
  <definedNames>
    <definedName name="ABB">データシート!$D$240:$D$252</definedName>
    <definedName name="EVモーターズ・ジャパン">データシート!$D$367:$D$376</definedName>
    <definedName name="GSユアサ_V2H">データシート!$Q$76:$Q$79</definedName>
    <definedName name="JFEテクノス">データシート!$D$73:$D$94</definedName>
    <definedName name="_xlnm.Print_Area" localSheetId="5">委任状!$A$1:$Z$28</definedName>
    <definedName name="_xlnm.Print_Area" localSheetId="4">'雛形＿リース料金均等(充電器)'!$A$1:$AH$32</definedName>
    <definedName name="_xlnm.Print_Area" localSheetId="2">'様式第１１(その６の２)'!$A$1:$AF$48</definedName>
    <definedName name="_xlnm.Print_Area" localSheetId="1">'様式第１１の３(第１１関係)'!$A$1:$AD$49</definedName>
    <definedName name="_xlnm.Print_Area" localSheetId="3">'様式第１３(第１３関係)'!$A$1:$AJ$50</definedName>
    <definedName name="V2H充放電設備">データシート!$O$73:$O$82</definedName>
    <definedName name="Zerova">データシート!$D$258:$D$286</definedName>
    <definedName name="Zerova_普通">データシート!$K$192:$K$210</definedName>
    <definedName name="アイケイエス_V2H">データシート!$Q$73:$Q$75</definedName>
    <definedName name="アサヒ衛陶">データシート!$D$363</definedName>
    <definedName name="エンザミンパワー">データシート!$D$366</definedName>
    <definedName name="オムロンソーシアルソリューションズ_V2H">データシート!$Q$106:$Q$109</definedName>
    <definedName name="オリジン_外部">データシート!$V$73</definedName>
    <definedName name="キューヘン">データシート!$D$161:$D$172</definedName>
    <definedName name="クリエイト・プロ_普通">データシート!$K$133:$K$134</definedName>
    <definedName name="ジゴワッツ_普通">データシート!$K$228:$K$231</definedName>
    <definedName name="シンフォニアテクノロジー">データシート!$D$194:$D$205</definedName>
    <definedName name="ダイヘン">データシート!$D$173:$D$186</definedName>
    <definedName name="ダイヤゼブラ電機_V2H">データシート!$Q$115</definedName>
    <definedName name="ダックビル_普通">データシート!$K$226:$K$227</definedName>
    <definedName name="デルタ電子">データシート!$D$253:$D$257</definedName>
    <definedName name="デルタ電子_普通">データシート!$K$211</definedName>
    <definedName name="デンゲン">データシート!$D$288</definedName>
    <definedName name="デンソー_V2H">データシート!$Q$86</definedName>
    <definedName name="テンフィールズファクトリー">データシート!$D$287</definedName>
    <definedName name="ニチコン">データシート!$D$95:$D$135</definedName>
    <definedName name="ニチコン_V2H">データシート!$Q$88:$Q$103</definedName>
    <definedName name="ニチコン_外部">データシート!$V$75:$V$77</definedName>
    <definedName name="ハセテック">データシート!$D$136:$D$145</definedName>
    <definedName name="パナソニック_V2H">データシート!$Q$104:$Q$105</definedName>
    <definedName name="パナソニック_普通">データシート!$K$73:$K$132</definedName>
    <definedName name="パワーエックス">データシート!$D$364:$D$365</definedName>
    <definedName name="プラゴ_普通">データシート!$K$190:$K$191</definedName>
    <definedName name="フルタイムシステム_普通">データシート!$K$135:$K$138</definedName>
    <definedName name="モリテックスチール_普通">データシート!$K$232:$K$237</definedName>
    <definedName name="河村電器産業_普通">データシート!$K$217:$K$222</definedName>
    <definedName name="外部給電設備">データシート!$T$73:$T$77</definedName>
    <definedName name="丸紅">データシート!$D$187:$D$193</definedName>
    <definedName name="急速充電設備">データシート!$A$73:$A$93</definedName>
    <definedName name="九電テクノシステムズ">データシート!$D$159:$D$160</definedName>
    <definedName name="三井物産プラントシステム">データシート!$D$361:$D$362</definedName>
    <definedName name="三菱自動車工業_外部">データシート!$V$79</definedName>
    <definedName name="新電元工業">データシート!$D$206:$D$239</definedName>
    <definedName name="新電元工業_普通">データシート!$K$177:$K$186</definedName>
    <definedName name="長州産業_V2H">データシート!$Q$110:$Q$114</definedName>
    <definedName name="椿本チエイン_V2H">データシート!$Q$80:$Q$85</definedName>
    <definedName name="東光高岳">データシート!$D$146:$D$158</definedName>
    <definedName name="東光高岳_V2H">データシート!$Q$87</definedName>
    <definedName name="内外電機_普通">データシート!$K$139:$K$140</definedName>
    <definedName name="日東工業_普通">データシート!$K$141:$K$176</definedName>
    <definedName name="日本宅配システム_普通">データシート!$K$223</definedName>
    <definedName name="日本電気_普通">データシート!$K$224:$K$225</definedName>
    <definedName name="日立製作所">データシート!$D$289:$D$360</definedName>
    <definedName name="普通充電設備">データシート!$H$73:$H$88</definedName>
    <definedName name="平河ヒューテック_普通">データシート!$K$187:$K$189</definedName>
    <definedName name="豊田自動織機_外部">データシート!$V$74</definedName>
    <definedName name="本田技研工業_外部">データシート!$V$78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8" i="5" l="1"/>
  <c r="D47" i="5"/>
  <c r="M8" i="2" l="1"/>
  <c r="G12" i="4"/>
  <c r="AC3" i="2" l="1"/>
  <c r="M4" i="2"/>
  <c r="T11" i="1" l="1"/>
  <c r="U40" i="1" l="1"/>
  <c r="R21" i="4" l="1"/>
  <c r="A62" i="5" l="1"/>
  <c r="D62" i="5" s="1"/>
  <c r="I62" i="5" s="1"/>
  <c r="N62" i="5" s="1"/>
  <c r="A58" i="5"/>
  <c r="J23" i="4" l="1"/>
  <c r="R33" i="1"/>
  <c r="J33" i="1"/>
  <c r="Y28" i="1"/>
  <c r="P27" i="1"/>
  <c r="Y27" i="1"/>
  <c r="I27" i="1"/>
  <c r="R20" i="1"/>
  <c r="B20" i="1"/>
  <c r="G14" i="4" l="1"/>
  <c r="G10" i="4"/>
  <c r="G8" i="4"/>
  <c r="S6" i="4"/>
  <c r="J40" i="3"/>
  <c r="J38" i="3"/>
  <c r="U36" i="3"/>
  <c r="J36" i="3"/>
  <c r="Y34" i="3"/>
  <c r="Y32" i="3"/>
  <c r="J34" i="3"/>
  <c r="J32" i="3"/>
  <c r="AB13" i="3"/>
  <c r="AA12" i="3"/>
  <c r="Y11" i="3"/>
  <c r="T37" i="2" l="1"/>
  <c r="T36" i="2"/>
  <c r="AK35" i="2"/>
  <c r="T31" i="2"/>
  <c r="T30" i="2"/>
  <c r="M26" i="2"/>
  <c r="M24" i="2"/>
  <c r="O22" i="2"/>
  <c r="U18" i="2"/>
  <c r="Y14" i="2"/>
  <c r="M14" i="2"/>
  <c r="Y12" i="2"/>
  <c r="S12" i="2"/>
  <c r="M12" i="2"/>
  <c r="M6" i="2"/>
  <c r="S47" i="5"/>
  <c r="T38" i="2"/>
  <c r="T32" i="2"/>
  <c r="K52" i="5"/>
  <c r="K51" i="5"/>
  <c r="T48" i="5"/>
  <c r="S45" i="5"/>
  <c r="S44" i="5"/>
  <c r="M10" i="2" l="1"/>
  <c r="D58" i="5"/>
  <c r="N58" i="5" s="1"/>
  <c r="T39" i="2"/>
  <c r="Y66" i="5"/>
  <c r="Y68" i="5" s="1"/>
  <c r="S58" i="5" l="1"/>
  <c r="S62" i="5" s="1"/>
  <c r="T58" i="5"/>
  <c r="T41" i="2"/>
  <c r="T40" i="2"/>
  <c r="T34" i="2"/>
  <c r="T33" i="2"/>
  <c r="T35" i="2" l="1"/>
  <c r="D66" i="5" l="1"/>
  <c r="D68" i="5" s="1"/>
  <c r="T28" i="3" s="1"/>
  <c r="T30" i="3" s="1"/>
  <c r="T42" i="2"/>
  <c r="W10" i="3" l="1"/>
  <c r="U45" i="1"/>
  <c r="K45" i="1"/>
  <c r="U44" i="1"/>
  <c r="I44" i="1"/>
  <c r="I43" i="1"/>
  <c r="P42" i="1"/>
  <c r="U41" i="1"/>
  <c r="K41" i="1"/>
  <c r="I40" i="1"/>
  <c r="P39" i="1"/>
  <c r="K20" i="1"/>
  <c r="V13" i="1"/>
  <c r="U12" i="1"/>
  <c r="R10" i="1"/>
  <c r="X5" i="1"/>
  <c r="Z4" i="1"/>
  <c r="W2" i="1"/>
  <c r="R20" i="4" l="1"/>
  <c r="R23" i="4" s="1"/>
  <c r="J26" i="4"/>
  <c r="J28" i="4" s="1"/>
  <c r="R26" i="4"/>
  <c r="S34" i="4" l="1"/>
  <c r="J29" i="4"/>
  <c r="R28" i="4"/>
  <c r="R29" i="4" s="1"/>
  <c r="K34" i="4" s="1"/>
  <c r="Z28" i="4" l="1"/>
</calcChain>
</file>

<file path=xl/sharedStrings.xml><?xml version="1.0" encoding="utf-8"?>
<sst xmlns="http://schemas.openxmlformats.org/spreadsheetml/2006/main" count="1057" uniqueCount="897">
  <si>
    <t>交付決定日～完了実績報告書の提出日</t>
    <phoneticPr fontId="2"/>
  </si>
  <si>
    <t>注３</t>
    <rPh sb="0" eb="1">
      <t>チュウ</t>
    </rPh>
    <phoneticPr fontId="2"/>
  </si>
  <si>
    <t>申請番号とは様式第３の交付決定通知書に付した申請番号</t>
    <phoneticPr fontId="2"/>
  </si>
  <si>
    <t>注２</t>
    <rPh sb="0" eb="1">
      <t>チュウ</t>
    </rPh>
    <phoneticPr fontId="2"/>
  </si>
  <si>
    <t>交付規程第３条第３項の規定に基づき共同で交付申請した場合は、代表事業者が報告すること</t>
    <phoneticPr fontId="2"/>
  </si>
  <si>
    <t>注１</t>
    <rPh sb="0" eb="1">
      <t>チュウ</t>
    </rPh>
    <phoneticPr fontId="2"/>
  </si>
  <si>
    <t>＠</t>
    <phoneticPr fontId="2"/>
  </si>
  <si>
    <t>Eメールアドレス</t>
    <phoneticPr fontId="2"/>
  </si>
  <si>
    <t>FAX番号</t>
    <rPh sb="3" eb="5">
      <t>バンゴウ</t>
    </rPh>
    <phoneticPr fontId="2"/>
  </si>
  <si>
    <t>電話番号</t>
    <rPh sb="0" eb="4">
      <t>デンワバンゴウ</t>
    </rPh>
    <phoneticPr fontId="2"/>
  </si>
  <si>
    <t>-</t>
    <phoneticPr fontId="2"/>
  </si>
  <si>
    <t>住所〒</t>
    <rPh sb="0" eb="2">
      <t>ジュウショ</t>
    </rPh>
    <phoneticPr fontId="2"/>
  </si>
  <si>
    <t>担当者(所属部署・職名・氏名)</t>
    <rPh sb="0" eb="3">
      <t>タントウシャ</t>
    </rPh>
    <rPh sb="4" eb="8">
      <t>ショゾクブショ</t>
    </rPh>
    <rPh sb="9" eb="11">
      <t>ショクメイ</t>
    </rPh>
    <rPh sb="12" eb="14">
      <t>シメイ</t>
    </rPh>
    <phoneticPr fontId="2"/>
  </si>
  <si>
    <t>担当者
連絡先</t>
    <rPh sb="0" eb="3">
      <t>タントウシャ</t>
    </rPh>
    <rPh sb="4" eb="7">
      <t>レンラクサキ</t>
    </rPh>
    <phoneticPr fontId="2"/>
  </si>
  <si>
    <t>責任者(所属部署・職名・氏名)</t>
    <rPh sb="0" eb="3">
      <t>セキニンシャ</t>
    </rPh>
    <rPh sb="4" eb="8">
      <t>ショゾクブショ</t>
    </rPh>
    <rPh sb="9" eb="11">
      <t>ショクメイ</t>
    </rPh>
    <rPh sb="12" eb="14">
      <t>シメイ</t>
    </rPh>
    <phoneticPr fontId="2"/>
  </si>
  <si>
    <t>責任者
連絡先</t>
    <rPh sb="0" eb="3">
      <t>セキニンシャ</t>
    </rPh>
    <rPh sb="4" eb="7">
      <t>レンラクサキ</t>
    </rPh>
    <phoneticPr fontId="2"/>
  </si>
  <si>
    <t>本件責任者及び担当者の氏名、連絡先等</t>
  </si>
  <si>
    <t>５</t>
    <phoneticPr fontId="2"/>
  </si>
  <si>
    <t>補助事業の実施報告書　様式第１１（その６の２）</t>
    <phoneticPr fontId="2"/>
  </si>
  <si>
    <t>添付資料</t>
    <phoneticPr fontId="2"/>
  </si>
  <si>
    <t>４</t>
    <phoneticPr fontId="2"/>
  </si>
  <si>
    <r>
      <t>補助事業の実施期間</t>
    </r>
    <r>
      <rPr>
        <vertAlign val="superscript"/>
        <sz val="11"/>
        <color theme="1"/>
        <rFont val="ＭＳ Ｐ明朝"/>
        <family val="1"/>
        <charset val="128"/>
      </rPr>
      <t>注3</t>
    </r>
    <rPh sb="0" eb="2">
      <t>ホジョ</t>
    </rPh>
    <rPh sb="2" eb="4">
      <t>ジギョウ</t>
    </rPh>
    <rPh sb="5" eb="7">
      <t>ジッシ</t>
    </rPh>
    <rPh sb="7" eb="9">
      <t>キカン</t>
    </rPh>
    <rPh sb="9" eb="10">
      <t>チュウ</t>
    </rPh>
    <phoneticPr fontId="2"/>
  </si>
  <si>
    <t>３</t>
    <phoneticPr fontId="2"/>
  </si>
  <si>
    <t>様式第１１（その６の２）に記載のとおり</t>
    <phoneticPr fontId="2"/>
  </si>
  <si>
    <t>補助事業の実施状況及び補助金の経費収支実績</t>
    <phoneticPr fontId="2"/>
  </si>
  <si>
    <t>２</t>
    <phoneticPr fontId="2"/>
  </si>
  <si>
    <t>円)</t>
    <rPh sb="0" eb="1">
      <t>エン</t>
    </rPh>
    <phoneticPr fontId="2"/>
  </si>
  <si>
    <t>(うち消費税及び地方消費税相当額</t>
    <phoneticPr fontId="2"/>
  </si>
  <si>
    <t>)</t>
    <phoneticPr fontId="2"/>
  </si>
  <si>
    <t>(</t>
    <phoneticPr fontId="2"/>
  </si>
  <si>
    <t>円</t>
    <rPh sb="0" eb="1">
      <t>エン</t>
    </rPh>
    <phoneticPr fontId="2"/>
  </si>
  <si>
    <t>金</t>
    <rPh sb="0" eb="1">
      <t>キン</t>
    </rPh>
    <phoneticPr fontId="2"/>
  </si>
  <si>
    <t>充 電 設 備</t>
    <phoneticPr fontId="2"/>
  </si>
  <si>
    <t>補助金の交付決定額及び交付決定年月日</t>
    <phoneticPr fontId="2"/>
  </si>
  <si>
    <t>１</t>
    <phoneticPr fontId="2"/>
  </si>
  <si>
    <t>記</t>
    <rPh sb="0" eb="1">
      <t>キ</t>
    </rPh>
    <phoneticPr fontId="2"/>
  </si>
  <si>
    <t>化促進事業（トラック））交付規程第１１条第１項の規定に基づき下記のとおり報告します。</t>
    <phoneticPr fontId="2"/>
  </si>
  <si>
    <t>業を完了しましたので、令和５年補正予算度脱炭素成長型経済構造移行推進対策費補助金（商用車の電動</t>
    <phoneticPr fontId="2"/>
  </si>
  <si>
    <t>５年度補正予算脱炭素成長型経済構造移行推進対策費補助金（商用車の電動化促進事業（トラック））の事</t>
    <rPh sb="1" eb="3">
      <t>ネンド</t>
    </rPh>
    <rPh sb="3" eb="5">
      <t>ホセイ</t>
    </rPh>
    <rPh sb="5" eb="7">
      <t>ヨサン</t>
    </rPh>
    <rPh sb="7" eb="8">
      <t>ダツ</t>
    </rPh>
    <rPh sb="8" eb="10">
      <t>タンソ</t>
    </rPh>
    <rPh sb="10" eb="12">
      <t>セイチョウ</t>
    </rPh>
    <rPh sb="12" eb="13">
      <t>ガタ</t>
    </rPh>
    <rPh sb="13" eb="15">
      <t>ケイザイ</t>
    </rPh>
    <rPh sb="15" eb="17">
      <t>コウゾウ</t>
    </rPh>
    <rPh sb="17" eb="19">
      <t>イコウ</t>
    </rPh>
    <rPh sb="19" eb="21">
      <t>スイシン</t>
    </rPh>
    <rPh sb="21" eb="23">
      <t>タイサク</t>
    </rPh>
    <rPh sb="23" eb="24">
      <t>ヒ</t>
    </rPh>
    <rPh sb="24" eb="27">
      <t>ホジョキン</t>
    </rPh>
    <rPh sb="28" eb="31">
      <t>ショウヨウシャ</t>
    </rPh>
    <rPh sb="32" eb="34">
      <t>デンドウ</t>
    </rPh>
    <rPh sb="34" eb="35">
      <t>カ</t>
    </rPh>
    <rPh sb="35" eb="37">
      <t>ソクシン</t>
    </rPh>
    <rPh sb="37" eb="39">
      <t>ジギョウ</t>
    </rPh>
    <rPh sb="47" eb="48">
      <t>コト</t>
    </rPh>
    <phoneticPr fontId="2"/>
  </si>
  <si>
    <t>（充電設備のみを報告する場合）</t>
    <phoneticPr fontId="2"/>
  </si>
  <si>
    <t>（商用車の電動化促進事業（トラック））完了実績報告書</t>
    <rPh sb="1" eb="4">
      <t>ショウヨウシャ</t>
    </rPh>
    <rPh sb="5" eb="7">
      <t>デンドウ</t>
    </rPh>
    <rPh sb="7" eb="8">
      <t>カ</t>
    </rPh>
    <rPh sb="8" eb="10">
      <t>ソクシン</t>
    </rPh>
    <rPh sb="10" eb="12">
      <t>ジギョウ</t>
    </rPh>
    <rPh sb="19" eb="21">
      <t>カンリョウ</t>
    </rPh>
    <rPh sb="21" eb="23">
      <t>ジッセキ</t>
    </rPh>
    <rPh sb="23" eb="26">
      <t>ホウコクショ</t>
    </rPh>
    <phoneticPr fontId="2"/>
  </si>
  <si>
    <t>令和５年度補正予算脱炭素成長型経済構造移行推進対策費補助金</t>
    <rPh sb="0" eb="2">
      <t>レイワ</t>
    </rPh>
    <rPh sb="3" eb="5">
      <t>ネンド</t>
    </rPh>
    <rPh sb="5" eb="7">
      <t>ホセイ</t>
    </rPh>
    <rPh sb="7" eb="9">
      <t>ヨサン</t>
    </rPh>
    <rPh sb="9" eb="10">
      <t>ダツ</t>
    </rPh>
    <rPh sb="10" eb="12">
      <t>タンソ</t>
    </rPh>
    <rPh sb="12" eb="14">
      <t>セイチョウ</t>
    </rPh>
    <rPh sb="14" eb="15">
      <t>ガタ</t>
    </rPh>
    <rPh sb="15" eb="17">
      <t>ケイザイ</t>
    </rPh>
    <rPh sb="17" eb="19">
      <t>コウゾウ</t>
    </rPh>
    <rPh sb="19" eb="21">
      <t>イコウ</t>
    </rPh>
    <rPh sb="21" eb="23">
      <t>スイシン</t>
    </rPh>
    <rPh sb="23" eb="25">
      <t>タイサク</t>
    </rPh>
    <rPh sb="25" eb="26">
      <t>ヒ</t>
    </rPh>
    <rPh sb="26" eb="29">
      <t>ホジョキン</t>
    </rPh>
    <phoneticPr fontId="2"/>
  </si>
  <si>
    <t>　※識別番号記載がある電子申請の場合は押印省略可</t>
    <rPh sb="2" eb="6">
      <t>シキベツバンゴウ</t>
    </rPh>
    <rPh sb="6" eb="8">
      <t>キサイ</t>
    </rPh>
    <rPh sb="11" eb="15">
      <t>デンシシンセイ</t>
    </rPh>
    <rPh sb="16" eb="18">
      <t>バアイ</t>
    </rPh>
    <rPh sb="19" eb="23">
      <t>オウインショウリャク</t>
    </rPh>
    <rPh sb="23" eb="24">
      <t>カ</t>
    </rPh>
    <phoneticPr fontId="2"/>
  </si>
  <si>
    <t>)</t>
    <phoneticPr fontId="2"/>
  </si>
  <si>
    <t>(貸渡し先(リースの場合)</t>
    <rPh sb="1" eb="3">
      <t>カシワタ</t>
    </rPh>
    <rPh sb="4" eb="5">
      <t>サキ</t>
    </rPh>
    <rPh sb="10" eb="12">
      <t>バアイ</t>
    </rPh>
    <phoneticPr fontId="2"/>
  </si>
  <si>
    <t>㊞※</t>
    <phoneticPr fontId="2"/>
  </si>
  <si>
    <t>代表者役職・氏名</t>
    <rPh sb="0" eb="3">
      <t>ダイヒョウシャ</t>
    </rPh>
    <rPh sb="3" eb="5">
      <t>ヤクショク</t>
    </rPh>
    <rPh sb="6" eb="8">
      <t>シメイ</t>
    </rPh>
    <phoneticPr fontId="2"/>
  </si>
  <si>
    <t>氏名又は名称</t>
    <rPh sb="0" eb="2">
      <t>シメイ</t>
    </rPh>
    <rPh sb="2" eb="3">
      <t>マタ</t>
    </rPh>
    <rPh sb="4" eb="6">
      <t>メイショウ</t>
    </rPh>
    <phoneticPr fontId="2"/>
  </si>
  <si>
    <t>住　所 〒</t>
    <rPh sb="0" eb="1">
      <t>スミ</t>
    </rPh>
    <rPh sb="2" eb="3">
      <t>ショ</t>
    </rPh>
    <phoneticPr fontId="2"/>
  </si>
  <si>
    <r>
      <t>補助事業者</t>
    </r>
    <r>
      <rPr>
        <vertAlign val="superscript"/>
        <sz val="11"/>
        <color theme="1"/>
        <rFont val="ＭＳ Ｐ明朝"/>
        <family val="1"/>
        <charset val="128"/>
      </rPr>
      <t>注１</t>
    </r>
    <rPh sb="0" eb="2">
      <t>ホジョ</t>
    </rPh>
    <rPh sb="2" eb="4">
      <t>ジギョウ</t>
    </rPh>
    <rPh sb="4" eb="5">
      <t>シャ</t>
    </rPh>
    <rPh sb="5" eb="6">
      <t>チュウ</t>
    </rPh>
    <phoneticPr fontId="2"/>
  </si>
  <si>
    <t>代  表  理  事        　岩  村　敬  殿</t>
    <rPh sb="0" eb="1">
      <t>ダイ</t>
    </rPh>
    <rPh sb="3" eb="4">
      <t>オモテ</t>
    </rPh>
    <rPh sb="6" eb="7">
      <t>リ</t>
    </rPh>
    <rPh sb="9" eb="10">
      <t>コト</t>
    </rPh>
    <rPh sb="19" eb="20">
      <t>イワ</t>
    </rPh>
    <rPh sb="22" eb="23">
      <t>ムラ</t>
    </rPh>
    <rPh sb="24" eb="25">
      <t>ケイ</t>
    </rPh>
    <rPh sb="27" eb="28">
      <t>ドノ</t>
    </rPh>
    <phoneticPr fontId="2"/>
  </si>
  <si>
    <t>　</t>
    <phoneticPr fontId="2"/>
  </si>
  <si>
    <t>一般財団法人環境優良車普及機構</t>
    <rPh sb="0" eb="6">
      <t>イッパンザイダンホウジン</t>
    </rPh>
    <rPh sb="6" eb="11">
      <t>カンキョウユウリョウシャ</t>
    </rPh>
    <rPh sb="11" eb="15">
      <t>フキュウキコウ</t>
    </rPh>
    <phoneticPr fontId="2"/>
  </si>
  <si>
    <t>号</t>
    <rPh sb="0" eb="1">
      <t>ゴウ</t>
    </rPh>
    <phoneticPr fontId="2"/>
  </si>
  <si>
    <t>第</t>
    <rPh sb="0" eb="1">
      <t>ダイ</t>
    </rPh>
    <phoneticPr fontId="2"/>
  </si>
  <si>
    <t>識別番号</t>
    <rPh sb="0" eb="4">
      <t>シキベツバンゴウ</t>
    </rPh>
    <phoneticPr fontId="2"/>
  </si>
  <si>
    <t>様式第１１の３（第１１条関係）</t>
    <rPh sb="0" eb="2">
      <t>ヨウシキ</t>
    </rPh>
    <rPh sb="2" eb="3">
      <t>ダイ</t>
    </rPh>
    <rPh sb="8" eb="9">
      <t>ダイ</t>
    </rPh>
    <rPh sb="11" eb="12">
      <t>ジョウ</t>
    </rPh>
    <rPh sb="12" eb="14">
      <t>カンケイ</t>
    </rPh>
    <phoneticPr fontId="2"/>
  </si>
  <si>
    <t>様式第１１(その６の２)</t>
    <rPh sb="0" eb="2">
      <t>ヨウシキ</t>
    </rPh>
    <rPh sb="2" eb="3">
      <t>ダイ</t>
    </rPh>
    <phoneticPr fontId="2"/>
  </si>
  <si>
    <t>商用車の電動化促進事業（トラック）実施報告書（充電設備）　（型式ごとに提出）</t>
    <rPh sb="0" eb="3">
      <t>ショウヨウシャ</t>
    </rPh>
    <rPh sb="4" eb="6">
      <t>デンドウ</t>
    </rPh>
    <rPh sb="6" eb="7">
      <t>カ</t>
    </rPh>
    <rPh sb="7" eb="9">
      <t>ソクシン</t>
    </rPh>
    <rPh sb="9" eb="11">
      <t>ジギョウ</t>
    </rPh>
    <rPh sb="17" eb="19">
      <t>ジッシ</t>
    </rPh>
    <rPh sb="19" eb="22">
      <t>ホウコクショ</t>
    </rPh>
    <rPh sb="23" eb="25">
      <t>ジュウデン</t>
    </rPh>
    <rPh sb="25" eb="27">
      <t>セツビ</t>
    </rPh>
    <rPh sb="30" eb="32">
      <t>カタシキ</t>
    </rPh>
    <rPh sb="35" eb="37">
      <t>テイシュツ</t>
    </rPh>
    <phoneticPr fontId="2"/>
  </si>
  <si>
    <t>充電機器</t>
    <rPh sb="0" eb="4">
      <t>ジュウデンキキ</t>
    </rPh>
    <phoneticPr fontId="2"/>
  </si>
  <si>
    <r>
      <t>メーカー名</t>
    </r>
    <r>
      <rPr>
        <vertAlign val="superscript"/>
        <sz val="11"/>
        <color theme="1"/>
        <rFont val="ＭＳ Ｐ明朝"/>
        <family val="1"/>
        <charset val="128"/>
      </rPr>
      <t>注１</t>
    </r>
    <r>
      <rPr>
        <sz val="11"/>
        <color theme="1"/>
        <rFont val="ＭＳ Ｐ明朝"/>
        <family val="1"/>
        <charset val="128"/>
      </rPr>
      <t>：</t>
    </r>
    <rPh sb="4" eb="5">
      <t>メイ</t>
    </rPh>
    <rPh sb="5" eb="6">
      <t>チュウ</t>
    </rPh>
    <phoneticPr fontId="2"/>
  </si>
  <si>
    <r>
      <t>型　　式</t>
    </r>
    <r>
      <rPr>
        <vertAlign val="superscript"/>
        <sz val="11"/>
        <color theme="1"/>
        <rFont val="ＭＳ Ｐ明朝"/>
        <family val="1"/>
        <charset val="128"/>
      </rPr>
      <t>注１</t>
    </r>
    <r>
      <rPr>
        <sz val="11"/>
        <color theme="1"/>
        <rFont val="ＭＳ Ｐ明朝"/>
        <family val="1"/>
        <charset val="128"/>
      </rPr>
      <t>：</t>
    </r>
    <rPh sb="0" eb="1">
      <t>カタ</t>
    </rPh>
    <rPh sb="3" eb="4">
      <t>シキ</t>
    </rPh>
    <rPh sb="4" eb="5">
      <t>チュウ</t>
    </rPh>
    <phoneticPr fontId="2"/>
  </si>
  <si>
    <r>
      <t>製造番号</t>
    </r>
    <r>
      <rPr>
        <vertAlign val="superscript"/>
        <sz val="11"/>
        <color theme="1"/>
        <rFont val="ＭＳ Ｐ明朝"/>
        <family val="1"/>
        <charset val="128"/>
      </rPr>
      <t>注１</t>
    </r>
    <r>
      <rPr>
        <sz val="11"/>
        <color theme="1"/>
        <rFont val="ＭＳ Ｐ明朝"/>
        <family val="1"/>
        <charset val="128"/>
      </rPr>
      <t>：</t>
    </r>
    <rPh sb="0" eb="4">
      <t>セイゾウバンゴウ</t>
    </rPh>
    <rPh sb="4" eb="5">
      <t>チュウ</t>
    </rPh>
    <phoneticPr fontId="2"/>
  </si>
  <si>
    <r>
      <t>出力電力</t>
    </r>
    <r>
      <rPr>
        <vertAlign val="superscript"/>
        <sz val="11"/>
        <color theme="1"/>
        <rFont val="ＭＳ Ｐ明朝"/>
        <family val="1"/>
        <charset val="128"/>
      </rPr>
      <t>注１</t>
    </r>
    <r>
      <rPr>
        <sz val="11"/>
        <color theme="1"/>
        <rFont val="ＭＳ Ｐ明朝"/>
        <family val="1"/>
        <charset val="128"/>
      </rPr>
      <t>：</t>
    </r>
    <rPh sb="0" eb="4">
      <t>シュツリョクデンリョク</t>
    </rPh>
    <rPh sb="4" eb="5">
      <t>チュウ</t>
    </rPh>
    <phoneticPr fontId="2"/>
  </si>
  <si>
    <t>ｋW</t>
    <phoneticPr fontId="2"/>
  </si>
  <si>
    <t>営業所名</t>
    <rPh sb="0" eb="3">
      <t>エイギョウショ</t>
    </rPh>
    <rPh sb="3" eb="4">
      <t>メイ</t>
    </rPh>
    <phoneticPr fontId="2"/>
  </si>
  <si>
    <t>営業所位置(使用の本拠の位置・住所)</t>
    <rPh sb="0" eb="5">
      <t>エイギョウショイチ</t>
    </rPh>
    <rPh sb="6" eb="8">
      <t>シヨウ</t>
    </rPh>
    <rPh sb="9" eb="11">
      <t>ホンキョ</t>
    </rPh>
    <rPh sb="12" eb="14">
      <t>イチ</t>
    </rPh>
    <rPh sb="15" eb="17">
      <t>ジュウショ</t>
    </rPh>
    <phoneticPr fontId="2"/>
  </si>
  <si>
    <t>所要経費</t>
    <rPh sb="0" eb="4">
      <t>ショヨウケイヒ</t>
    </rPh>
    <phoneticPr fontId="2"/>
  </si>
  <si>
    <t>金額</t>
    <rPh sb="0" eb="2">
      <t>キンガク</t>
    </rPh>
    <phoneticPr fontId="2"/>
  </si>
  <si>
    <t>円</t>
    <rPh sb="0" eb="1">
      <t>エン</t>
    </rPh>
    <phoneticPr fontId="2"/>
  </si>
  <si>
    <t>(2)-1 寄付金、補助金その他の収入</t>
    <phoneticPr fontId="2"/>
  </si>
  <si>
    <t>(3)-1 補助対象経費支出予定額（「(1)-1」-「(2)-1」）</t>
    <phoneticPr fontId="2"/>
  </si>
  <si>
    <t>(6)-1 補助金交付申請額・充電機器（(5)-1×台数）</t>
    <phoneticPr fontId="2"/>
  </si>
  <si>
    <t>(2)-2 寄付金、補助金その他の収入</t>
    <phoneticPr fontId="2"/>
  </si>
  <si>
    <t>(3)-2 補助対象経費支出予定額（「(1)-2」-「(2)-2」）</t>
    <phoneticPr fontId="2"/>
  </si>
  <si>
    <t>(6)-2 補助金交付申請額・工事費（(5)-2）</t>
    <phoneticPr fontId="2"/>
  </si>
  <si>
    <t>(7) 補助金交付申請額・充電設備（「(6)-1」＋「(6)-2」）</t>
    <phoneticPr fontId="2"/>
  </si>
  <si>
    <t>様式第１３（第１３条関係）</t>
    <rPh sb="0" eb="2">
      <t>ヨウシキ</t>
    </rPh>
    <rPh sb="2" eb="3">
      <t>ダイ</t>
    </rPh>
    <rPh sb="6" eb="7">
      <t>ダイ</t>
    </rPh>
    <rPh sb="9" eb="10">
      <t>ジョウ</t>
    </rPh>
    <rPh sb="10" eb="12">
      <t>カンケイ</t>
    </rPh>
    <phoneticPr fontId="2"/>
  </si>
  <si>
    <r>
      <t>補助事業者</t>
    </r>
    <r>
      <rPr>
        <vertAlign val="superscript"/>
        <sz val="10"/>
        <color theme="1"/>
        <rFont val="ＭＳ 明朝"/>
        <family val="1"/>
        <charset val="128"/>
      </rPr>
      <t>注１</t>
    </r>
    <rPh sb="0" eb="2">
      <t>ホジョ</t>
    </rPh>
    <rPh sb="2" eb="4">
      <t>ジギョウ</t>
    </rPh>
    <rPh sb="4" eb="5">
      <t>シャ</t>
    </rPh>
    <rPh sb="5" eb="6">
      <t>チュウ</t>
    </rPh>
    <phoneticPr fontId="2"/>
  </si>
  <si>
    <t>令和５年度補正予算脱炭素成長型経済構造移行推進対策費補助金（商用車の電動化促進事業（トラック））</t>
    <rPh sb="0" eb="2">
      <t>レイワ</t>
    </rPh>
    <rPh sb="3" eb="5">
      <t>ネンド</t>
    </rPh>
    <rPh sb="5" eb="7">
      <t>ホセイ</t>
    </rPh>
    <rPh sb="7" eb="9">
      <t>ヨサン</t>
    </rPh>
    <rPh sb="9" eb="10">
      <t>ダツ</t>
    </rPh>
    <rPh sb="10" eb="12">
      <t>タンソ</t>
    </rPh>
    <rPh sb="12" eb="14">
      <t>セイチョウ</t>
    </rPh>
    <rPh sb="14" eb="15">
      <t>ガタ</t>
    </rPh>
    <rPh sb="15" eb="17">
      <t>ケイザイ</t>
    </rPh>
    <rPh sb="17" eb="19">
      <t>コウゾウ</t>
    </rPh>
    <rPh sb="19" eb="21">
      <t>イコウ</t>
    </rPh>
    <rPh sb="21" eb="23">
      <t>スイシン</t>
    </rPh>
    <rPh sb="23" eb="25">
      <t>タイサク</t>
    </rPh>
    <rPh sb="25" eb="26">
      <t>ヒ</t>
    </rPh>
    <rPh sb="26" eb="29">
      <t>ホジョキン</t>
    </rPh>
    <rPh sb="30" eb="33">
      <t>ショウヨウシャ</t>
    </rPh>
    <rPh sb="34" eb="36">
      <t>デンドウ</t>
    </rPh>
    <rPh sb="36" eb="37">
      <t>カ</t>
    </rPh>
    <rPh sb="37" eb="39">
      <t>ソクシン</t>
    </rPh>
    <rPh sb="39" eb="41">
      <t>ジギョウ</t>
    </rPh>
    <phoneticPr fontId="2"/>
  </si>
  <si>
    <t>精算払請求書</t>
    <rPh sb="0" eb="2">
      <t>セイサン</t>
    </rPh>
    <rPh sb="2" eb="3">
      <t>バライ</t>
    </rPh>
    <rPh sb="3" eb="6">
      <t>セイキュウショ</t>
    </rPh>
    <phoneticPr fontId="2"/>
  </si>
  <si>
    <t>　交付額確定通知を受けた令和５年度補正予算脱炭素成長型経済構造移行推進対策費補助金（商用車の電動化促進事</t>
    <phoneticPr fontId="2"/>
  </si>
  <si>
    <t>業（トラック））の精算払を受けたいので、令和５年度補正予算脱炭素成長型経済構造移行推進対策費補助金（商用</t>
    <rPh sb="0" eb="1">
      <t>ギョウ</t>
    </rPh>
    <rPh sb="9" eb="11">
      <t>セイサン</t>
    </rPh>
    <rPh sb="11" eb="12">
      <t>バライ</t>
    </rPh>
    <rPh sb="13" eb="14">
      <t>ウ</t>
    </rPh>
    <rPh sb="20" eb="22">
      <t>レイワ</t>
    </rPh>
    <rPh sb="23" eb="25">
      <t>ネンド</t>
    </rPh>
    <rPh sb="25" eb="27">
      <t>ホセイ</t>
    </rPh>
    <rPh sb="27" eb="29">
      <t>ヨサン</t>
    </rPh>
    <rPh sb="29" eb="30">
      <t>ダツ</t>
    </rPh>
    <rPh sb="30" eb="32">
      <t>タンソ</t>
    </rPh>
    <rPh sb="32" eb="34">
      <t>セイチョウ</t>
    </rPh>
    <rPh sb="34" eb="35">
      <t>ガタ</t>
    </rPh>
    <rPh sb="35" eb="37">
      <t>ケイザイ</t>
    </rPh>
    <rPh sb="37" eb="39">
      <t>コウゾウ</t>
    </rPh>
    <rPh sb="39" eb="41">
      <t>イコウ</t>
    </rPh>
    <rPh sb="41" eb="43">
      <t>スイシン</t>
    </rPh>
    <rPh sb="43" eb="45">
      <t>タイサク</t>
    </rPh>
    <rPh sb="45" eb="46">
      <t>ヒ</t>
    </rPh>
    <rPh sb="46" eb="49">
      <t>ホジョキン</t>
    </rPh>
    <rPh sb="50" eb="52">
      <t>ショウヨウ</t>
    </rPh>
    <phoneticPr fontId="2"/>
  </si>
  <si>
    <t>車の電動化促進事業（トラック））交付規程第１３条第２項の規定に基づき下記のとおり請求します。</t>
    <phoneticPr fontId="2"/>
  </si>
  <si>
    <t>請求金額</t>
    <rPh sb="0" eb="3">
      <t>セイキュウキンガク</t>
    </rPh>
    <phoneticPr fontId="2"/>
  </si>
  <si>
    <t>(導入車両)　金</t>
    <phoneticPr fontId="2"/>
  </si>
  <si>
    <t>(充電設備)　金</t>
    <rPh sb="1" eb="5">
      <t>ジュウデンセツビ</t>
    </rPh>
    <rPh sb="7" eb="8">
      <t>キン</t>
    </rPh>
    <phoneticPr fontId="2"/>
  </si>
  <si>
    <t>請求額合計　金</t>
    <rPh sb="0" eb="2">
      <t>セイキュウ</t>
    </rPh>
    <rPh sb="2" eb="3">
      <t>ガク</t>
    </rPh>
    <rPh sb="3" eb="5">
      <t>ゴウケイ</t>
    </rPh>
    <rPh sb="6" eb="7">
      <t>キン</t>
    </rPh>
    <phoneticPr fontId="2"/>
  </si>
  <si>
    <t>金融機関名</t>
    <rPh sb="0" eb="5">
      <t>キンユウキカンメイ</t>
    </rPh>
    <phoneticPr fontId="2"/>
  </si>
  <si>
    <t>支店名</t>
    <rPh sb="0" eb="3">
      <t>シテンメイ</t>
    </rPh>
    <phoneticPr fontId="2"/>
  </si>
  <si>
    <t>銀行コード</t>
    <rPh sb="0" eb="2">
      <t>ギンコウ</t>
    </rPh>
    <phoneticPr fontId="2"/>
  </si>
  <si>
    <t>支店コード</t>
    <rPh sb="0" eb="2">
      <t>シテン</t>
    </rPh>
    <phoneticPr fontId="2"/>
  </si>
  <si>
    <t>預金の種別</t>
    <rPh sb="0" eb="2">
      <t>ヨキン</t>
    </rPh>
    <rPh sb="3" eb="5">
      <t>シュベツ</t>
    </rPh>
    <phoneticPr fontId="2"/>
  </si>
  <si>
    <t>口座番号</t>
    <rPh sb="0" eb="4">
      <t>コウザバンゴウ</t>
    </rPh>
    <phoneticPr fontId="2"/>
  </si>
  <si>
    <t>(フリガナ)</t>
    <phoneticPr fontId="2"/>
  </si>
  <si>
    <t>口座名義</t>
    <rPh sb="0" eb="4">
      <t>コウザメイギ</t>
    </rPh>
    <phoneticPr fontId="2"/>
  </si>
  <si>
    <t>交付規程第３条第３項の規定に基づき共同で交付申請した場合は、代表事業者が請求すること</t>
    <phoneticPr fontId="2"/>
  </si>
  <si>
    <t>補助金執行団体記入欄</t>
    <rPh sb="0" eb="7">
      <t>ホジョキンシッコウダンタイ</t>
    </rPh>
    <rPh sb="7" eb="10">
      <t>キニュウラン</t>
    </rPh>
    <phoneticPr fontId="2"/>
  </si>
  <si>
    <t>交付額
確定通知番号</t>
    <rPh sb="0" eb="3">
      <t>コウフガク</t>
    </rPh>
    <rPh sb="4" eb="10">
      <t>カクテイツウチバンゴウ</t>
    </rPh>
    <phoneticPr fontId="2"/>
  </si>
  <si>
    <t>環補電ホ第　　　　　　　　　号</t>
    <rPh sb="0" eb="1">
      <t>カン</t>
    </rPh>
    <rPh sb="1" eb="2">
      <t>ホ</t>
    </rPh>
    <rPh sb="2" eb="3">
      <t>デン</t>
    </rPh>
    <rPh sb="4" eb="5">
      <t>ダイ</t>
    </rPh>
    <rPh sb="14" eb="15">
      <t>ゴウ</t>
    </rPh>
    <phoneticPr fontId="2"/>
  </si>
  <si>
    <t>確定通知日</t>
    <rPh sb="0" eb="5">
      <t>カクテイツウチビ</t>
    </rPh>
    <phoneticPr fontId="2"/>
  </si>
  <si>
    <t>（貸与月数ｘリース料月額）</t>
    <rPh sb="1" eb="3">
      <t>タイヨ</t>
    </rPh>
    <rPh sb="3" eb="5">
      <t>ゲッスウ</t>
    </rPh>
    <rPh sb="9" eb="10">
      <t>リョウ</t>
    </rPh>
    <rPh sb="10" eb="12">
      <t>ゲツガク</t>
    </rPh>
    <phoneticPr fontId="18"/>
  </si>
  <si>
    <t>←合計（①＋②-③）と同じであること</t>
    <rPh sb="1" eb="3">
      <t>ゴウケイ</t>
    </rPh>
    <rPh sb="11" eb="12">
      <t>オナ</t>
    </rPh>
    <phoneticPr fontId="18"/>
  </si>
  <si>
    <t>リース料合計→</t>
    <rPh sb="3" eb="4">
      <t>リョウ</t>
    </rPh>
    <rPh sb="4" eb="6">
      <t>ゴウケイ</t>
    </rPh>
    <phoneticPr fontId="18"/>
  </si>
  <si>
    <t>リース料月額</t>
    <rPh sb="3" eb="4">
      <t>リョウ</t>
    </rPh>
    <rPh sb="4" eb="6">
      <t>ゲツガク</t>
    </rPh>
    <phoneticPr fontId="18"/>
  </si>
  <si>
    <t>差</t>
    <rPh sb="0" eb="1">
      <t>サ</t>
    </rPh>
    <phoneticPr fontId="2"/>
  </si>
  <si>
    <t>合計(①+②-③)</t>
    <rPh sb="0" eb="2">
      <t>ゴウケイ</t>
    </rPh>
    <phoneticPr fontId="18"/>
  </si>
  <si>
    <t>▲</t>
    <phoneticPr fontId="18"/>
  </si>
  <si>
    <t>残存価格(③)</t>
    <rPh sb="0" eb="2">
      <t>ザンソン</t>
    </rPh>
    <rPh sb="2" eb="4">
      <t>カカク</t>
    </rPh>
    <phoneticPr fontId="18"/>
  </si>
  <si>
    <t>小計(②)</t>
    <rPh sb="0" eb="2">
      <t>ショウケイ</t>
    </rPh>
    <phoneticPr fontId="18"/>
  </si>
  <si>
    <t>金利等</t>
    <rPh sb="0" eb="2">
      <t>キンリ</t>
    </rPh>
    <rPh sb="2" eb="3">
      <t>ナド</t>
    </rPh>
    <phoneticPr fontId="18"/>
  </si>
  <si>
    <t>諸税等</t>
    <rPh sb="0" eb="1">
      <t>ショ</t>
    </rPh>
    <rPh sb="1" eb="2">
      <t>ゼイ</t>
    </rPh>
    <rPh sb="2" eb="3">
      <t>トウ</t>
    </rPh>
    <phoneticPr fontId="18"/>
  </si>
  <si>
    <t>小計(①)</t>
    <rPh sb="0" eb="2">
      <t>ショウケイ</t>
    </rPh>
    <phoneticPr fontId="18"/>
  </si>
  <si>
    <t>補助金</t>
    <rPh sb="0" eb="3">
      <t>ホジョキン</t>
    </rPh>
    <phoneticPr fontId="18"/>
  </si>
  <si>
    <t>工事費</t>
    <rPh sb="0" eb="3">
      <t>コウジヒ</t>
    </rPh>
    <phoneticPr fontId="18"/>
  </si>
  <si>
    <t>充電設備価格</t>
    <rPh sb="0" eb="4">
      <t>ジュウデンセツビ</t>
    </rPh>
    <rPh sb="4" eb="6">
      <t>カカク</t>
    </rPh>
    <phoneticPr fontId="18"/>
  </si>
  <si>
    <t>備　　　考</t>
    <phoneticPr fontId="18"/>
  </si>
  <si>
    <t>補助金適用料金</t>
    <rPh sb="0" eb="3">
      <t>ホジョキン</t>
    </rPh>
    <rPh sb="3" eb="5">
      <t>テキヨウ</t>
    </rPh>
    <rPh sb="5" eb="7">
      <t>リョウキン</t>
    </rPh>
    <phoneticPr fontId="18"/>
  </si>
  <si>
    <t>通常料金</t>
    <rPh sb="0" eb="2">
      <t>ツウジョウ</t>
    </rPh>
    <rPh sb="2" eb="4">
      <t>リョウキン</t>
    </rPh>
    <phoneticPr fontId="18"/>
  </si>
  <si>
    <t>項目</t>
    <rPh sb="0" eb="2">
      <t>コウモク</t>
    </rPh>
    <phoneticPr fontId="18"/>
  </si>
  <si>
    <t>単位：円、消費税抜き</t>
    <rPh sb="0" eb="2">
      <t>タンイ</t>
    </rPh>
    <rPh sb="3" eb="4">
      <t>エン</t>
    </rPh>
    <rPh sb="5" eb="8">
      <t>ショウヒゼイ</t>
    </rPh>
    <rPh sb="8" eb="9">
      <t>ヌ</t>
    </rPh>
    <phoneticPr fontId="18"/>
  </si>
  <si>
    <t>ヶ月</t>
    <rPh sb="1" eb="2">
      <t>ゲツ</t>
    </rPh>
    <phoneticPr fontId="18"/>
  </si>
  <si>
    <t>：</t>
    <phoneticPr fontId="18"/>
  </si>
  <si>
    <t>貸与月数</t>
    <rPh sb="0" eb="1">
      <t>カシ</t>
    </rPh>
    <rPh sb="1" eb="2">
      <t>クミ</t>
    </rPh>
    <rPh sb="2" eb="3">
      <t>ツキ</t>
    </rPh>
    <rPh sb="3" eb="4">
      <t>カズ</t>
    </rPh>
    <phoneticPr fontId="18"/>
  </si>
  <si>
    <t>貸与先</t>
    <rPh sb="0" eb="1">
      <t>カシ</t>
    </rPh>
    <rPh sb="1" eb="2">
      <t>クミ</t>
    </rPh>
    <rPh sb="2" eb="3">
      <t>サキ</t>
    </rPh>
    <phoneticPr fontId="18"/>
  </si>
  <si>
    <t>製造番号</t>
    <rPh sb="0" eb="4">
      <t>セイゾウバンゴウ</t>
    </rPh>
    <phoneticPr fontId="18"/>
  </si>
  <si>
    <t>型式</t>
    <rPh sb="0" eb="1">
      <t>カタ</t>
    </rPh>
    <rPh sb="1" eb="2">
      <t>シキ</t>
    </rPh>
    <phoneticPr fontId="18"/>
  </si>
  <si>
    <t>メーカー名</t>
    <rPh sb="4" eb="5">
      <t>メイ</t>
    </rPh>
    <phoneticPr fontId="18"/>
  </si>
  <si>
    <t>申請者
氏名又は名称</t>
    <rPh sb="0" eb="3">
      <t>シンセイシャ</t>
    </rPh>
    <rPh sb="4" eb="6">
      <t>シメイ</t>
    </rPh>
    <rPh sb="6" eb="7">
      <t>マタ</t>
    </rPh>
    <rPh sb="8" eb="10">
      <t>メイショウ</t>
    </rPh>
    <phoneticPr fontId="18"/>
  </si>
  <si>
    <t>リース 料 金 算 定 根 拠 明 細 書</t>
    <rPh sb="4" eb="5">
      <t>リョウ</t>
    </rPh>
    <rPh sb="6" eb="7">
      <t>キン</t>
    </rPh>
    <rPh sb="8" eb="9">
      <t>サン</t>
    </rPh>
    <rPh sb="10" eb="11">
      <t>サダム</t>
    </rPh>
    <rPh sb="12" eb="13">
      <t>ネ</t>
    </rPh>
    <rPh sb="14" eb="15">
      <t>キョ</t>
    </rPh>
    <rPh sb="16" eb="17">
      <t>メイ</t>
    </rPh>
    <rPh sb="18" eb="19">
      <t>ホソ</t>
    </rPh>
    <rPh sb="20" eb="21">
      <t>ショ</t>
    </rPh>
    <phoneticPr fontId="18"/>
  </si>
  <si>
    <t>充電設備を報告する場合</t>
    <rPh sb="0" eb="4">
      <t>ジュウデンセツビ</t>
    </rPh>
    <rPh sb="5" eb="7">
      <t>ホウコク</t>
    </rPh>
    <rPh sb="9" eb="11">
      <t>バアイ</t>
    </rPh>
    <phoneticPr fontId="2"/>
  </si>
  <si>
    <t>台</t>
    <rPh sb="0" eb="1">
      <t>ダイ</t>
    </rPh>
    <phoneticPr fontId="2"/>
  </si>
  <si>
    <t>(総口数</t>
    <rPh sb="1" eb="2">
      <t>ソウ</t>
    </rPh>
    <rPh sb="2" eb="4">
      <t>クチスウ</t>
    </rPh>
    <phoneticPr fontId="2"/>
  </si>
  <si>
    <t>口)</t>
    <rPh sb="0" eb="1">
      <t>クチ</t>
    </rPh>
    <phoneticPr fontId="2"/>
  </si>
  <si>
    <t>　※様式第１１に識別番号記載がある電子申請の場合は押印省略可</t>
    <rPh sb="2" eb="5">
      <t>ヨウシキダイ</t>
    </rPh>
    <rPh sb="8" eb="12">
      <t>シキベツバンゴウ</t>
    </rPh>
    <rPh sb="12" eb="14">
      <t>キサイ</t>
    </rPh>
    <rPh sb="17" eb="21">
      <t>デンシシンセイ</t>
    </rPh>
    <rPh sb="22" eb="24">
      <t>バアイ</t>
    </rPh>
    <rPh sb="25" eb="29">
      <t>オウインショウリャク</t>
    </rPh>
    <rPh sb="29" eb="30">
      <t>カ</t>
    </rPh>
    <phoneticPr fontId="2"/>
  </si>
  <si>
    <t>台数：</t>
    <rPh sb="0" eb="2">
      <t>ダイスウ</t>
    </rPh>
    <phoneticPr fontId="2"/>
  </si>
  <si>
    <t>高圧充電設備・設置工事費の出力：</t>
    <rPh sb="0" eb="2">
      <t>コウアツ</t>
    </rPh>
    <rPh sb="2" eb="4">
      <t>ジュウデン</t>
    </rPh>
    <rPh sb="4" eb="6">
      <t>セツビ</t>
    </rPh>
    <rPh sb="7" eb="9">
      <t>セッチ</t>
    </rPh>
    <rPh sb="9" eb="11">
      <t>コウジ</t>
    </rPh>
    <rPh sb="11" eb="12">
      <t>ヒ</t>
    </rPh>
    <rPh sb="13" eb="15">
      <t>シュツリョク</t>
    </rPh>
    <phoneticPr fontId="2"/>
  </si>
  <si>
    <t>　(1)高圧充電設備：高圧設備総出力：</t>
    <rPh sb="4" eb="8">
      <t>コウアツジュウデン</t>
    </rPh>
    <rPh sb="8" eb="10">
      <t>セツビ</t>
    </rPh>
    <rPh sb="11" eb="13">
      <t>コウアツ</t>
    </rPh>
    <rPh sb="13" eb="15">
      <t>セツビ</t>
    </rPh>
    <rPh sb="15" eb="18">
      <t>ソウシュツリョク</t>
    </rPh>
    <phoneticPr fontId="2"/>
  </si>
  <si>
    <t>(2)2030年度の導入計画を想定の場合：高圧受電設</t>
    <rPh sb="7" eb="8">
      <t>ネン</t>
    </rPh>
    <rPh sb="8" eb="9">
      <t>ド</t>
    </rPh>
    <rPh sb="10" eb="12">
      <t>ドウニュウ</t>
    </rPh>
    <rPh sb="12" eb="14">
      <t>ケイカク</t>
    </rPh>
    <rPh sb="15" eb="17">
      <t>ソウテイ</t>
    </rPh>
    <rPh sb="18" eb="20">
      <t>バアイ</t>
    </rPh>
    <rPh sb="21" eb="25">
      <t>コウアツジュデン</t>
    </rPh>
    <rPh sb="25" eb="26">
      <t>セツ</t>
    </rPh>
    <phoneticPr fontId="2"/>
  </si>
  <si>
    <t>備接続計画総出力：</t>
    <rPh sb="0" eb="5">
      <t>ビセツゾクケイカク</t>
    </rPh>
    <rPh sb="5" eb="8">
      <t>ソウシュツリョク</t>
    </rPh>
    <phoneticPr fontId="2"/>
  </si>
  <si>
    <t>令和５年度（補正予算）商用車の電動化促進事業</t>
    <rPh sb="0" eb="2">
      <t>レイワ</t>
    </rPh>
    <rPh sb="3" eb="5">
      <t>ネンド</t>
    </rPh>
    <rPh sb="6" eb="10">
      <t>ホセイヨサン</t>
    </rPh>
    <rPh sb="11" eb="14">
      <t>ショウヨウシャ</t>
    </rPh>
    <rPh sb="15" eb="22">
      <t>デンドウカソクシンジギョウ</t>
    </rPh>
    <phoneticPr fontId="2"/>
  </si>
  <si>
    <t>電子メール申請（jGrants申請含む）の場合には、申請書類にこのExcelファイルを添付してください。</t>
    <rPh sb="0" eb="2">
      <t>デンシ</t>
    </rPh>
    <rPh sb="5" eb="7">
      <t>シンセイ</t>
    </rPh>
    <rPh sb="15" eb="17">
      <t>シンセイ</t>
    </rPh>
    <rPh sb="17" eb="18">
      <t>フク</t>
    </rPh>
    <rPh sb="21" eb="23">
      <t>バアイ</t>
    </rPh>
    <rPh sb="26" eb="30">
      <t>シンセイショルイ</t>
    </rPh>
    <rPh sb="43" eb="45">
      <t>テンプ</t>
    </rPh>
    <phoneticPr fontId="2"/>
  </si>
  <si>
    <t>…入力必須</t>
    <rPh sb="1" eb="3">
      <t>ニュウリョク</t>
    </rPh>
    <rPh sb="3" eb="5">
      <t>ヒッス</t>
    </rPh>
    <phoneticPr fontId="2"/>
  </si>
  <si>
    <t>…必要な場合入力</t>
    <rPh sb="1" eb="3">
      <t>ヒツヨウ</t>
    </rPh>
    <rPh sb="4" eb="6">
      <t>バアイ</t>
    </rPh>
    <rPh sb="6" eb="8">
      <t>ニュウリョク</t>
    </rPh>
    <phoneticPr fontId="2"/>
  </si>
  <si>
    <t>…入力不要</t>
    <rPh sb="1" eb="5">
      <t>ニュウリョクフヨウ</t>
    </rPh>
    <phoneticPr fontId="2"/>
  </si>
  <si>
    <t>…自動算出のため入力不要</t>
    <rPh sb="1" eb="5">
      <t>ジドウサンシュツ</t>
    </rPh>
    <rPh sb="8" eb="10">
      <t>ニュウリョク</t>
    </rPh>
    <rPh sb="10" eb="12">
      <t>フヨウ</t>
    </rPh>
    <phoneticPr fontId="2"/>
  </si>
  <si>
    <t>提出日（西暦で入力）</t>
    <rPh sb="0" eb="3">
      <t>テイシュツビ</t>
    </rPh>
    <rPh sb="4" eb="6">
      <t>セイレキ</t>
    </rPh>
    <rPh sb="7" eb="9">
      <t>ニュウリョク</t>
    </rPh>
    <phoneticPr fontId="2"/>
  </si>
  <si>
    <t>貴社管理番号</t>
    <rPh sb="0" eb="2">
      <t>キシャ</t>
    </rPh>
    <rPh sb="2" eb="4">
      <t>カンリ</t>
    </rPh>
    <rPh sb="4" eb="6">
      <t>バンゴウ</t>
    </rPh>
    <phoneticPr fontId="2"/>
  </si>
  <si>
    <t>識別番号（電子申請のみ）</t>
    <rPh sb="0" eb="4">
      <t>シキベツバンゴウ</t>
    </rPh>
    <rPh sb="5" eb="9">
      <t>デンシシンセイ</t>
    </rPh>
    <phoneticPr fontId="2"/>
  </si>
  <si>
    <t>申請番号</t>
    <rPh sb="0" eb="4">
      <t>シンセイバンゴウ</t>
    </rPh>
    <phoneticPr fontId="2"/>
  </si>
  <si>
    <t>申請者情報</t>
    <rPh sb="0" eb="5">
      <t>シンセイシャジョウホウ</t>
    </rPh>
    <phoneticPr fontId="2"/>
  </si>
  <si>
    <t>郵便番号</t>
    <rPh sb="0" eb="4">
      <t>ユウビンバンゴウ</t>
    </rPh>
    <phoneticPr fontId="2"/>
  </si>
  <si>
    <t>-</t>
    <phoneticPr fontId="2"/>
  </si>
  <si>
    <t>申請者住所</t>
    <rPh sb="0" eb="5">
      <t>シンセイシャジュウショ</t>
    </rPh>
    <phoneticPr fontId="2"/>
  </si>
  <si>
    <t>社名又は名称</t>
    <rPh sb="0" eb="2">
      <t>シャメイ</t>
    </rPh>
    <rPh sb="2" eb="3">
      <t>マタ</t>
    </rPh>
    <rPh sb="4" eb="6">
      <t>メイショウ</t>
    </rPh>
    <phoneticPr fontId="2"/>
  </si>
  <si>
    <t>代表者役職</t>
    <rPh sb="0" eb="3">
      <t>ダイヒョウシャ</t>
    </rPh>
    <rPh sb="3" eb="5">
      <t>ヤクショク</t>
    </rPh>
    <phoneticPr fontId="2"/>
  </si>
  <si>
    <t>代表者氏名</t>
    <rPh sb="0" eb="3">
      <t>ダイヒョウシャ</t>
    </rPh>
    <rPh sb="3" eb="5">
      <t>シメイ</t>
    </rPh>
    <phoneticPr fontId="2"/>
  </si>
  <si>
    <t>責任者の所属部署・役職</t>
    <rPh sb="0" eb="3">
      <t>セキニンシャ</t>
    </rPh>
    <rPh sb="4" eb="8">
      <t>ショゾクブショ</t>
    </rPh>
    <rPh sb="9" eb="11">
      <t>ヤクショク</t>
    </rPh>
    <phoneticPr fontId="2"/>
  </si>
  <si>
    <t>責任者氏名</t>
    <rPh sb="0" eb="3">
      <t>セキニンシャ</t>
    </rPh>
    <rPh sb="3" eb="5">
      <t>シメイ</t>
    </rPh>
    <phoneticPr fontId="2"/>
  </si>
  <si>
    <t>責任者電話番号</t>
    <rPh sb="0" eb="3">
      <t>セキニンシャ</t>
    </rPh>
    <rPh sb="3" eb="7">
      <t>デンワバンゴウ</t>
    </rPh>
    <phoneticPr fontId="2"/>
  </si>
  <si>
    <t>責任者FAX番号</t>
    <rPh sb="0" eb="3">
      <t>セキニンシャ</t>
    </rPh>
    <rPh sb="6" eb="8">
      <t>バンゴウ</t>
    </rPh>
    <phoneticPr fontId="2"/>
  </si>
  <si>
    <t>責任者Eメールアドレス</t>
    <rPh sb="0" eb="3">
      <t>セキニンシャ</t>
    </rPh>
    <phoneticPr fontId="2"/>
  </si>
  <si>
    <t>@</t>
    <phoneticPr fontId="2"/>
  </si>
  <si>
    <t>担当者の所属部署・役職</t>
    <rPh sb="0" eb="3">
      <t>タントウシャ</t>
    </rPh>
    <rPh sb="4" eb="8">
      <t>ショゾクブショ</t>
    </rPh>
    <rPh sb="9" eb="11">
      <t>ヤクショク</t>
    </rPh>
    <phoneticPr fontId="2"/>
  </si>
  <si>
    <t>担当者氏名</t>
    <rPh sb="0" eb="3">
      <t>タントウシャ</t>
    </rPh>
    <rPh sb="3" eb="5">
      <t>シメイ</t>
    </rPh>
    <phoneticPr fontId="2"/>
  </si>
  <si>
    <t>担当者電話番号</t>
    <rPh sb="0" eb="3">
      <t>タントウシャ</t>
    </rPh>
    <rPh sb="3" eb="7">
      <t>デンワバンゴウ</t>
    </rPh>
    <phoneticPr fontId="2"/>
  </si>
  <si>
    <t>担当者FAX番号</t>
    <rPh sb="0" eb="3">
      <t>タントウシャ</t>
    </rPh>
    <rPh sb="6" eb="8">
      <t>バンゴウ</t>
    </rPh>
    <phoneticPr fontId="2"/>
  </si>
  <si>
    <t>担当者Eメールアドレス</t>
    <rPh sb="0" eb="3">
      <t>タントウシャ</t>
    </rPh>
    <phoneticPr fontId="2"/>
  </si>
  <si>
    <t>@</t>
    <phoneticPr fontId="2"/>
  </si>
  <si>
    <t>※担当者郵便番号</t>
    <rPh sb="1" eb="4">
      <t>タントウシャ</t>
    </rPh>
    <rPh sb="4" eb="8">
      <t>ユウビンバンゴウ</t>
    </rPh>
    <phoneticPr fontId="2"/>
  </si>
  <si>
    <r>
      <t>※担当者郵便番号と担当者住所は書類の送付先となります。</t>
    </r>
    <r>
      <rPr>
        <sz val="11"/>
        <color rgb="FFFF0000"/>
        <rFont val="游ゴシック"/>
        <family val="3"/>
        <charset val="128"/>
        <scheme val="minor"/>
      </rPr>
      <t>申請者住所と異なる場合のみ入力</t>
    </r>
    <r>
      <rPr>
        <sz val="11"/>
        <color theme="1"/>
        <rFont val="游ゴシック"/>
        <family val="2"/>
        <charset val="128"/>
        <scheme val="minor"/>
      </rPr>
      <t>してください。</t>
    </r>
    <rPh sb="1" eb="4">
      <t>タントウシャ</t>
    </rPh>
    <rPh sb="4" eb="8">
      <t>ユウビンバンゴウ</t>
    </rPh>
    <rPh sb="9" eb="12">
      <t>タントウシャ</t>
    </rPh>
    <rPh sb="12" eb="14">
      <t>ジュウショ</t>
    </rPh>
    <rPh sb="15" eb="17">
      <t>ショルイ</t>
    </rPh>
    <rPh sb="18" eb="21">
      <t>ソウフサキ</t>
    </rPh>
    <rPh sb="27" eb="30">
      <t>シンセイシャ</t>
    </rPh>
    <rPh sb="30" eb="32">
      <t>ジュウショ</t>
    </rPh>
    <rPh sb="33" eb="34">
      <t>コト</t>
    </rPh>
    <rPh sb="36" eb="38">
      <t>バアイ</t>
    </rPh>
    <rPh sb="40" eb="42">
      <t>ニュウリョク</t>
    </rPh>
    <phoneticPr fontId="2"/>
  </si>
  <si>
    <t>※担当者住所</t>
    <rPh sb="1" eb="4">
      <t>タントウシャ</t>
    </rPh>
    <rPh sb="4" eb="6">
      <t>ジュウショ</t>
    </rPh>
    <phoneticPr fontId="2"/>
  </si>
  <si>
    <t>申請区分</t>
    <rPh sb="0" eb="4">
      <t>シンセイクブン</t>
    </rPh>
    <phoneticPr fontId="2"/>
  </si>
  <si>
    <t>貸渡先情報（※申請区分がリースの場合のみ入力してください）</t>
    <rPh sb="0" eb="3">
      <t>カシワタシサキ</t>
    </rPh>
    <rPh sb="3" eb="5">
      <t>ジョウホウ</t>
    </rPh>
    <rPh sb="7" eb="11">
      <t>シンセイクブン</t>
    </rPh>
    <rPh sb="16" eb="18">
      <t>バアイ</t>
    </rPh>
    <rPh sb="20" eb="22">
      <t>ニュウリョク</t>
    </rPh>
    <phoneticPr fontId="2"/>
  </si>
  <si>
    <t>貸渡先郵便番号</t>
    <rPh sb="0" eb="3">
      <t>カシワタシサキ</t>
    </rPh>
    <rPh sb="3" eb="7">
      <t>ユウビンバンゴウ</t>
    </rPh>
    <phoneticPr fontId="2"/>
  </si>
  <si>
    <t>-</t>
    <phoneticPr fontId="2"/>
  </si>
  <si>
    <t>貸渡先住所</t>
    <rPh sb="0" eb="3">
      <t>カシワタシサキ</t>
    </rPh>
    <rPh sb="3" eb="5">
      <t>ジュウショ</t>
    </rPh>
    <phoneticPr fontId="2"/>
  </si>
  <si>
    <t>貸渡先事業者名</t>
    <rPh sb="0" eb="3">
      <t>カシワタシサキ</t>
    </rPh>
    <rPh sb="3" eb="7">
      <t>ジギョウシャメイ</t>
    </rPh>
    <phoneticPr fontId="2"/>
  </si>
  <si>
    <t>型式</t>
    <rPh sb="0" eb="2">
      <t>カタシキ</t>
    </rPh>
    <phoneticPr fontId="2"/>
  </si>
  <si>
    <t>基準額</t>
    <rPh sb="0" eb="3">
      <t>キジュンガク</t>
    </rPh>
    <phoneticPr fontId="2"/>
  </si>
  <si>
    <t>申請充電設備情報</t>
    <rPh sb="0" eb="2">
      <t>シンセイ</t>
    </rPh>
    <rPh sb="2" eb="6">
      <t>ジュウデンセツビ</t>
    </rPh>
    <rPh sb="6" eb="8">
      <t>ジョウホウ</t>
    </rPh>
    <phoneticPr fontId="2"/>
  </si>
  <si>
    <t>メーカー名</t>
    <rPh sb="4" eb="5">
      <t>メイ</t>
    </rPh>
    <phoneticPr fontId="2"/>
  </si>
  <si>
    <t>製造番号</t>
    <rPh sb="0" eb="4">
      <t>セイゾウバンゴウ</t>
    </rPh>
    <phoneticPr fontId="2"/>
  </si>
  <si>
    <t>出力電力</t>
    <rPh sb="0" eb="4">
      <t>シュツリョクデンリョク</t>
    </rPh>
    <phoneticPr fontId="2"/>
  </si>
  <si>
    <t>認証登録</t>
    <rPh sb="0" eb="4">
      <t>ニンショウトウロク</t>
    </rPh>
    <phoneticPr fontId="2"/>
  </si>
  <si>
    <t>営業所位置
(使用本拠の位置・住所)</t>
    <rPh sb="0" eb="3">
      <t>エイギョウショ</t>
    </rPh>
    <rPh sb="3" eb="5">
      <t>イチ</t>
    </rPh>
    <rPh sb="7" eb="11">
      <t>シヨウホンキョ</t>
    </rPh>
    <rPh sb="12" eb="14">
      <t>イチ</t>
    </rPh>
    <rPh sb="15" eb="17">
      <t>ジュウショ</t>
    </rPh>
    <phoneticPr fontId="2"/>
  </si>
  <si>
    <t>補助対象経費(充電機器・１台)</t>
    <rPh sb="0" eb="2">
      <t>ホジョ</t>
    </rPh>
    <rPh sb="2" eb="4">
      <t>タイショウ</t>
    </rPh>
    <rPh sb="4" eb="6">
      <t>ケイヒ</t>
    </rPh>
    <rPh sb="7" eb="9">
      <t>ジュウデン</t>
    </rPh>
    <rPh sb="9" eb="11">
      <t>キキ</t>
    </rPh>
    <rPh sb="13" eb="14">
      <t>ダイ</t>
    </rPh>
    <phoneticPr fontId="2"/>
  </si>
  <si>
    <t>寄付金、補助金その他の収入</t>
    <rPh sb="0" eb="3">
      <t>キフキン</t>
    </rPh>
    <rPh sb="4" eb="7">
      <t>ホジョキン</t>
    </rPh>
    <rPh sb="9" eb="10">
      <t>タ</t>
    </rPh>
    <rPh sb="11" eb="13">
      <t>シュウニュウ</t>
    </rPh>
    <phoneticPr fontId="2"/>
  </si>
  <si>
    <t>補助対象経費（工事費・全体）</t>
    <rPh sb="0" eb="2">
      <t>ホジョ</t>
    </rPh>
    <rPh sb="2" eb="4">
      <t>タイショウ</t>
    </rPh>
    <rPh sb="4" eb="6">
      <t>ケイヒ</t>
    </rPh>
    <rPh sb="7" eb="10">
      <t>コウジヒ</t>
    </rPh>
    <rPh sb="11" eb="13">
      <t>ゼンタイ</t>
    </rPh>
    <phoneticPr fontId="2"/>
  </si>
  <si>
    <t>複数型式を１つの申請でまとめて申請する場合”交付申請額”</t>
    <rPh sb="0" eb="2">
      <t>フクスウ</t>
    </rPh>
    <rPh sb="2" eb="4">
      <t>カタシキ</t>
    </rPh>
    <rPh sb="8" eb="10">
      <t>シンセイ</t>
    </rPh>
    <rPh sb="15" eb="17">
      <t>シンセイ</t>
    </rPh>
    <rPh sb="19" eb="21">
      <t>バアイ</t>
    </rPh>
    <rPh sb="22" eb="27">
      <t>コウフシンセイガク</t>
    </rPh>
    <phoneticPr fontId="2"/>
  </si>
  <si>
    <t>複数型式を１つの申請でまとめて申請する場合”補助対象経費”</t>
    <rPh sb="0" eb="2">
      <t>フクスウ</t>
    </rPh>
    <rPh sb="2" eb="4">
      <t>カタシキ</t>
    </rPh>
    <rPh sb="8" eb="10">
      <t>シンセイ</t>
    </rPh>
    <rPh sb="15" eb="17">
      <t>シンセイ</t>
    </rPh>
    <rPh sb="19" eb="21">
      <t>バアイ</t>
    </rPh>
    <rPh sb="22" eb="28">
      <t>ホジョタイショウケイヒ</t>
    </rPh>
    <phoneticPr fontId="2"/>
  </si>
  <si>
    <t>①本申請での”交付申請額”</t>
    <rPh sb="1" eb="4">
      <t>ホンシンセイ</t>
    </rPh>
    <rPh sb="7" eb="12">
      <t>コウフシンセイガク</t>
    </rPh>
    <phoneticPr fontId="2"/>
  </si>
  <si>
    <t>①本申請での”補助対象経費”</t>
    <rPh sb="1" eb="4">
      <t>ホンシンセイ</t>
    </rPh>
    <rPh sb="7" eb="13">
      <t>ホジョタイショウケイヒ</t>
    </rPh>
    <phoneticPr fontId="2"/>
  </si>
  <si>
    <t>②別の型式の”交付申請額”（合計）</t>
    <rPh sb="1" eb="2">
      <t>ベツ</t>
    </rPh>
    <rPh sb="3" eb="5">
      <t>カタシキ</t>
    </rPh>
    <rPh sb="7" eb="12">
      <t>コウフシンセイガク</t>
    </rPh>
    <rPh sb="14" eb="16">
      <t>ゴウケイ</t>
    </rPh>
    <phoneticPr fontId="2"/>
  </si>
  <si>
    <t>②別の型式の”補助対象経費”（合計）</t>
    <rPh sb="1" eb="2">
      <t>ベツ</t>
    </rPh>
    <rPh sb="3" eb="5">
      <t>カタシキ</t>
    </rPh>
    <rPh sb="7" eb="13">
      <t>ホジョタイショウケイヒ</t>
    </rPh>
    <rPh sb="15" eb="17">
      <t>ゴウケイ</t>
    </rPh>
    <phoneticPr fontId="2"/>
  </si>
  <si>
    <t>（①+②）合計”交付申請額”</t>
    <rPh sb="5" eb="7">
      <t>ゴウケイ</t>
    </rPh>
    <rPh sb="8" eb="13">
      <t>コウフシンセイガク</t>
    </rPh>
    <phoneticPr fontId="2"/>
  </si>
  <si>
    <t>（①+②）合計”補助対象経費”</t>
    <rPh sb="5" eb="7">
      <t>ゴウケイ</t>
    </rPh>
    <rPh sb="8" eb="14">
      <t>ホジョタイショウケイヒ</t>
    </rPh>
    <phoneticPr fontId="2"/>
  </si>
  <si>
    <t>振込先情報</t>
    <rPh sb="0" eb="3">
      <t>フリコミサキ</t>
    </rPh>
    <rPh sb="3" eb="5">
      <t>ジョウホウ</t>
    </rPh>
    <phoneticPr fontId="2"/>
  </si>
  <si>
    <t>銀行名</t>
    <rPh sb="0" eb="3">
      <t>ギンコウメイ</t>
    </rPh>
    <phoneticPr fontId="2"/>
  </si>
  <si>
    <t>預金種別</t>
    <rPh sb="0" eb="4">
      <t>ヨキンシュベツ</t>
    </rPh>
    <phoneticPr fontId="2"/>
  </si>
  <si>
    <t>フリガナ</t>
    <phoneticPr fontId="2"/>
  </si>
  <si>
    <r>
      <t>＜充電器申請専用＞</t>
    </r>
    <r>
      <rPr>
        <b/>
        <sz val="18"/>
        <rFont val="游ゴシック"/>
        <family val="3"/>
        <charset val="128"/>
        <scheme val="minor"/>
      </rPr>
      <t>完了実績報告申請時用Excelデータシート</t>
    </r>
    <rPh sb="1" eb="4">
      <t>ジュウデンキ</t>
    </rPh>
    <rPh sb="4" eb="6">
      <t>シンセイ</t>
    </rPh>
    <rPh sb="6" eb="8">
      <t>センヨウ</t>
    </rPh>
    <rPh sb="9" eb="11">
      <t>カンリョウ</t>
    </rPh>
    <rPh sb="11" eb="13">
      <t>ジッセキ</t>
    </rPh>
    <rPh sb="13" eb="15">
      <t>ホウコク</t>
    </rPh>
    <rPh sb="15" eb="17">
      <t>シンセイ</t>
    </rPh>
    <rPh sb="17" eb="18">
      <t>ジ</t>
    </rPh>
    <rPh sb="18" eb="19">
      <t>ヨウ</t>
    </rPh>
    <phoneticPr fontId="2"/>
  </si>
  <si>
    <t>注１ 充電設備メーカーが定める型式等をそれぞれ記載する</t>
  </si>
  <si>
    <t>注６ 型式ごとに本様式（様式第１１（その６の２））を複数枚記載して添付する</t>
    <rPh sb="3" eb="5">
      <t>カタシキ</t>
    </rPh>
    <rPh sb="8" eb="9">
      <t>ホン</t>
    </rPh>
    <rPh sb="9" eb="11">
      <t>ヨウシキ</t>
    </rPh>
    <rPh sb="12" eb="14">
      <t>ヨウシキ</t>
    </rPh>
    <rPh sb="14" eb="15">
      <t>ダイ</t>
    </rPh>
    <rPh sb="26" eb="29">
      <t>フクスウマイ</t>
    </rPh>
    <rPh sb="29" eb="31">
      <t>キサイ</t>
    </rPh>
    <rPh sb="33" eb="35">
      <t>テンプ</t>
    </rPh>
    <phoneticPr fontId="2"/>
  </si>
  <si>
    <t>ＪＡＲＩ</t>
  </si>
  <si>
    <t>ＣＨＡｄｅＭＯ</t>
    <phoneticPr fontId="2"/>
  </si>
  <si>
    <t>その他証明書</t>
    <phoneticPr fontId="2"/>
  </si>
  <si>
    <t>円</t>
    <phoneticPr fontId="2"/>
  </si>
  <si>
    <t>付け環補電ホ第</t>
    <phoneticPr fontId="2"/>
  </si>
  <si>
    <r>
      <t>号（申請番号</t>
    </r>
    <r>
      <rPr>
        <vertAlign val="superscript"/>
        <sz val="11"/>
        <color theme="1"/>
        <rFont val="ＭＳ Ｐ明朝"/>
        <family val="1"/>
        <charset val="128"/>
      </rPr>
      <t>注２</t>
    </r>
    <phoneticPr fontId="2"/>
  </si>
  <si>
    <t>）で交付決定の通知を受けた令和</t>
    <phoneticPr fontId="2"/>
  </si>
  <si>
    <t>申請受電設備</t>
    <rPh sb="0" eb="2">
      <t>シンセイ</t>
    </rPh>
    <rPh sb="2" eb="4">
      <t>ジュデン</t>
    </rPh>
    <rPh sb="4" eb="6">
      <t>セツビ</t>
    </rPh>
    <phoneticPr fontId="2"/>
  </si>
  <si>
    <t>補助率/</t>
    <rPh sb="0" eb="2">
      <t>ホジョ</t>
    </rPh>
    <rPh sb="2" eb="3">
      <t>リツ</t>
    </rPh>
    <phoneticPr fontId="2"/>
  </si>
  <si>
    <t>急速充電設備</t>
    <rPh sb="0" eb="2">
      <t>キュウソク</t>
    </rPh>
    <rPh sb="2" eb="4">
      <t>ジュウデン</t>
    </rPh>
    <rPh sb="4" eb="6">
      <t>セツビ</t>
    </rPh>
    <phoneticPr fontId="2"/>
  </si>
  <si>
    <t>普通充電設備</t>
    <rPh sb="0" eb="2">
      <t>フツウ</t>
    </rPh>
    <rPh sb="2" eb="4">
      <t>ジュウデン</t>
    </rPh>
    <rPh sb="4" eb="6">
      <t>セツビ</t>
    </rPh>
    <phoneticPr fontId="2"/>
  </si>
  <si>
    <t>V2H充放電設備</t>
    <rPh sb="3" eb="6">
      <t>ジュウホウデン</t>
    </rPh>
    <rPh sb="6" eb="8">
      <t>セツビ</t>
    </rPh>
    <phoneticPr fontId="2"/>
  </si>
  <si>
    <t>kW</t>
    <phoneticPr fontId="2"/>
  </si>
  <si>
    <t>kW</t>
    <phoneticPr fontId="2"/>
  </si>
  <si>
    <t>外部給電設備</t>
    <rPh sb="0" eb="2">
      <t>ガイブ</t>
    </rPh>
    <rPh sb="2" eb="3">
      <t>キュウ</t>
    </rPh>
    <rPh sb="4" eb="6">
      <t>セツビ</t>
    </rPh>
    <phoneticPr fontId="2"/>
  </si>
  <si>
    <t>高圧受電設備</t>
    <rPh sb="0" eb="2">
      <t>コウアツ</t>
    </rPh>
    <rPh sb="2" eb="4">
      <t>ジュデン</t>
    </rPh>
    <rPh sb="4" eb="6">
      <t>セツビ</t>
    </rPh>
    <phoneticPr fontId="2"/>
  </si>
  <si>
    <t>その他台数</t>
    <rPh sb="2" eb="3">
      <t>タ</t>
    </rPh>
    <rPh sb="3" eb="5">
      <t>ダイスウ</t>
    </rPh>
    <phoneticPr fontId="2"/>
  </si>
  <si>
    <t>バッテリー交換式充電設備</t>
    <rPh sb="5" eb="7">
      <t>コウカン</t>
    </rPh>
    <rPh sb="7" eb="8">
      <t>シキ</t>
    </rPh>
    <rPh sb="8" eb="10">
      <t>ジュウデン</t>
    </rPh>
    <rPh sb="10" eb="12">
      <t>セツビ</t>
    </rPh>
    <phoneticPr fontId="2"/>
  </si>
  <si>
    <t>総口数</t>
    <rPh sb="0" eb="3">
      <t>ソウクチスウ</t>
    </rPh>
    <phoneticPr fontId="2"/>
  </si>
  <si>
    <t>口</t>
    <rPh sb="0" eb="1">
      <t>クチ</t>
    </rPh>
    <phoneticPr fontId="2"/>
  </si>
  <si>
    <t>2030年度の導入計画を想定の場合：高圧受電設備接続計画総出力</t>
    <phoneticPr fontId="2"/>
  </si>
  <si>
    <t>型式別補助上限額</t>
    <rPh sb="0" eb="2">
      <t>カタシキ</t>
    </rPh>
    <rPh sb="2" eb="3">
      <t>ベツ</t>
    </rPh>
    <rPh sb="3" eb="5">
      <t>ホジョ</t>
    </rPh>
    <rPh sb="5" eb="7">
      <t>ジョウゲン</t>
    </rPh>
    <rPh sb="7" eb="8">
      <t>ガク</t>
    </rPh>
    <phoneticPr fontId="2"/>
  </si>
  <si>
    <t>補助金交付申請額×充電機器(台数）</t>
    <rPh sb="14" eb="16">
      <t>ダイスウ</t>
    </rPh>
    <phoneticPr fontId="2"/>
  </si>
  <si>
    <t xml:space="preserve"> 補助金交付申請額・充電設備(総計）</t>
    <rPh sb="15" eb="17">
      <t>ソウケイ</t>
    </rPh>
    <phoneticPr fontId="2"/>
  </si>
  <si>
    <t>V2H充放電設備</t>
    <rPh sb="3" eb="4">
      <t>ミツル</t>
    </rPh>
    <rPh sb="4" eb="5">
      <t>ホウ</t>
    </rPh>
    <rPh sb="5" eb="6">
      <t>デン</t>
    </rPh>
    <rPh sb="6" eb="8">
      <t>セツビ</t>
    </rPh>
    <phoneticPr fontId="2"/>
  </si>
  <si>
    <r>
      <rPr>
        <sz val="8"/>
        <rFont val="ＭＳ Ｐ明朝"/>
        <family val="1"/>
      </rPr>
      <t>メーカー名</t>
    </r>
  </si>
  <si>
    <r>
      <rPr>
        <sz val="8"/>
        <rFont val="ＭＳ Ｐ明朝"/>
        <family val="1"/>
      </rPr>
      <t>区分</t>
    </r>
  </si>
  <si>
    <r>
      <rPr>
        <sz val="8"/>
        <rFont val="ＭＳ Ｐ明朝"/>
        <family val="1"/>
      </rPr>
      <t>型式</t>
    </r>
  </si>
  <si>
    <r>
      <rPr>
        <sz val="8"/>
        <rFont val="ＭＳ Ｐ明朝"/>
        <family val="1"/>
      </rPr>
      <t>出力</t>
    </r>
  </si>
  <si>
    <t>上限額</t>
    <rPh sb="0" eb="3">
      <t>ジョウゲンガク</t>
    </rPh>
    <phoneticPr fontId="2"/>
  </si>
  <si>
    <r>
      <rPr>
        <sz val="8.5"/>
        <rFont val="ＭＳ Ｐ明朝"/>
        <family val="1"/>
      </rPr>
      <t>メーカー名</t>
    </r>
  </si>
  <si>
    <r>
      <rPr>
        <sz val="8.5"/>
        <rFont val="ＭＳ Ｐゴシック"/>
        <family val="3"/>
      </rPr>
      <t>メーカー名</t>
    </r>
  </si>
  <si>
    <r>
      <rPr>
        <sz val="8.5"/>
        <rFont val="ＭＳ Ｐゴシック"/>
        <family val="3"/>
      </rPr>
      <t>型式</t>
    </r>
  </si>
  <si>
    <r>
      <rPr>
        <sz val="9"/>
        <rFont val="ＭＳ Ｐゴシック"/>
        <family val="3"/>
      </rPr>
      <t>メーカー名</t>
    </r>
  </si>
  <si>
    <r>
      <rPr>
        <sz val="9"/>
        <rFont val="ＭＳ Ｐゴシック"/>
        <family val="3"/>
      </rPr>
      <t>型式</t>
    </r>
  </si>
  <si>
    <r>
      <rPr>
        <sz val="8"/>
        <rFont val="ＭＳ Ｐ明朝"/>
        <family val="1"/>
      </rPr>
      <t>種別</t>
    </r>
  </si>
  <si>
    <r>
      <rPr>
        <sz val="8"/>
        <rFont val="ＭＳ Ｐ明朝"/>
        <family val="1"/>
      </rPr>
      <t>JFEテクノス</t>
    </r>
  </si>
  <si>
    <r>
      <rPr>
        <sz val="8"/>
        <rFont val="ＭＳ Ｐ明朝"/>
        <family val="1"/>
      </rPr>
      <t>90kW以上</t>
    </r>
  </si>
  <si>
    <r>
      <rPr>
        <sz val="8"/>
        <rFont val="ＭＳ Ｐ明朝"/>
        <family val="1"/>
      </rPr>
      <t>SuperRAPIDAS-SR</t>
    </r>
  </si>
  <si>
    <t>パナソニック_普通</t>
    <rPh sb="7" eb="9">
      <t>フツウ</t>
    </rPh>
    <phoneticPr fontId="2"/>
  </si>
  <si>
    <r>
      <rPr>
        <sz val="8.5"/>
        <rFont val="ＭＳ Ｐ明朝"/>
        <family val="1"/>
      </rPr>
      <t>パナソニック</t>
    </r>
  </si>
  <si>
    <r>
      <rPr>
        <sz val="8.5"/>
        <rFont val="ＭＳ Ｐ明朝"/>
        <family val="1"/>
      </rPr>
      <t>普通充電設備</t>
    </r>
  </si>
  <si>
    <r>
      <rPr>
        <sz val="8.5"/>
        <rFont val="ＭＳ Ｐ明朝"/>
        <family val="1"/>
      </rPr>
      <t>DNH326</t>
    </r>
  </si>
  <si>
    <t>アイケイエス_V2H</t>
    <phoneticPr fontId="2"/>
  </si>
  <si>
    <t>アイケイエス</t>
  </si>
  <si>
    <t>S06JP010V</t>
  </si>
  <si>
    <t>オリジン_外部</t>
    <rPh sb="5" eb="7">
      <t>ガイブ</t>
    </rPh>
    <phoneticPr fontId="2"/>
  </si>
  <si>
    <r>
      <rPr>
        <sz val="11"/>
        <color rgb="FFFF0000"/>
        <rFont val="ＭＳ Ｐ明朝"/>
        <family val="1"/>
        <charset val="128"/>
      </rPr>
      <t>オリジン</t>
    </r>
  </si>
  <si>
    <r>
      <rPr>
        <sz val="11"/>
        <color rgb="FFFF0000"/>
        <rFont val="ＭＳ Ｐ明朝"/>
        <family val="1"/>
        <charset val="128"/>
      </rPr>
      <t>MV2B-35-RF</t>
    </r>
  </si>
  <si>
    <r>
      <rPr>
        <sz val="8"/>
        <rFont val="ＭＳ Ｐ明朝"/>
        <family val="1"/>
      </rPr>
      <t>ニチコン</t>
    </r>
  </si>
  <si>
    <r>
      <rPr>
        <sz val="8"/>
        <rFont val="ＭＳ Ｐ明朝"/>
        <family val="1"/>
      </rPr>
      <t>SuperRAPIDAS-SR-AE</t>
    </r>
  </si>
  <si>
    <t>クリエイト・プロ_普通</t>
    <phoneticPr fontId="2"/>
  </si>
  <si>
    <r>
      <rPr>
        <sz val="8.5"/>
        <rFont val="ＭＳ Ｐ明朝"/>
        <family val="1"/>
      </rPr>
      <t>DNE3000K</t>
    </r>
  </si>
  <si>
    <t>GSユアサ_V2H</t>
    <phoneticPr fontId="2"/>
  </si>
  <si>
    <t>S06JP020V</t>
  </si>
  <si>
    <t>豊田自動織機</t>
  </si>
  <si>
    <t>EVPS-L1</t>
  </si>
  <si>
    <r>
      <rPr>
        <sz val="8"/>
        <rFont val="ＭＳ Ｐ明朝"/>
        <family val="1"/>
      </rPr>
      <t>ハセテック</t>
    </r>
  </si>
  <si>
    <r>
      <rPr>
        <sz val="8"/>
        <rFont val="ＭＳ Ｐ明朝"/>
        <family val="1"/>
      </rPr>
      <t>SuperRAPIDAS-SR-AJ</t>
    </r>
  </si>
  <si>
    <r>
      <rPr>
        <sz val="8.5"/>
        <rFont val="ＭＳ Ｐ明朝"/>
        <family val="1"/>
      </rPr>
      <t>DNE3300K</t>
    </r>
  </si>
  <si>
    <t>椿本チエイン_V2H</t>
    <phoneticPr fontId="2"/>
  </si>
  <si>
    <t>T10JP010V</t>
  </si>
  <si>
    <t>ニチコン</t>
  </si>
  <si>
    <t>VPS-4C1A</t>
  </si>
  <si>
    <r>
      <rPr>
        <sz val="8"/>
        <rFont val="ＭＳ Ｐ明朝"/>
        <family val="1"/>
      </rPr>
      <t>東光高岳</t>
    </r>
  </si>
  <si>
    <r>
      <rPr>
        <sz val="8"/>
        <rFont val="ＭＳ Ｐ明朝"/>
        <family val="1"/>
      </rPr>
      <t>SuperRAPIDAS-SR-AU</t>
    </r>
  </si>
  <si>
    <r>
      <rPr>
        <sz val="8.5"/>
        <rFont val="ＭＳ Ｐ明朝"/>
        <family val="1"/>
      </rPr>
      <t>DNC321K</t>
    </r>
  </si>
  <si>
    <t>GSユアサ</t>
  </si>
  <si>
    <t>VOX-10-T3-D</t>
  </si>
  <si>
    <t>VPS-3C1A-Y</t>
  </si>
  <si>
    <r>
      <rPr>
        <sz val="8"/>
        <rFont val="ＭＳ Ｐ明朝"/>
        <family val="1"/>
      </rPr>
      <t>九電テクノシステムズ</t>
    </r>
  </si>
  <si>
    <r>
      <rPr>
        <sz val="8"/>
        <rFont val="ＭＳ Ｐ明朝"/>
        <family val="1"/>
      </rPr>
      <t>SuperRAPIDAS-SR-AP</t>
    </r>
  </si>
  <si>
    <t>日東工業_普通</t>
    <phoneticPr fontId="2"/>
  </si>
  <si>
    <r>
      <rPr>
        <sz val="8.5"/>
        <rFont val="ＭＳ Ｐ明朝"/>
        <family val="1"/>
      </rPr>
      <t>DNM321S</t>
    </r>
  </si>
  <si>
    <t>東光高岳_V2H</t>
    <phoneticPr fontId="2"/>
  </si>
  <si>
    <t>VOX-10-T3-D-T</t>
  </si>
  <si>
    <t>三菱自動車工業_外部</t>
    <phoneticPr fontId="2"/>
  </si>
  <si>
    <t>VPS-3C1A-B</t>
  </si>
  <si>
    <r>
      <rPr>
        <sz val="8"/>
        <rFont val="ＭＳ Ｐ明朝"/>
        <family val="1"/>
      </rPr>
      <t>ダイヘン</t>
    </r>
  </si>
  <si>
    <r>
      <rPr>
        <sz val="8"/>
        <rFont val="ＭＳ Ｐ明朝"/>
        <family val="1"/>
      </rPr>
      <t>SuperRAPIDAS-SR-AE-EM</t>
    </r>
  </si>
  <si>
    <r>
      <rPr>
        <sz val="8.5"/>
        <rFont val="ＭＳ Ｐ明朝"/>
        <family val="1"/>
      </rPr>
      <t>DNC321PK</t>
    </r>
  </si>
  <si>
    <t>ニチコン_V2H</t>
    <phoneticPr fontId="2"/>
  </si>
  <si>
    <t>VOX-10-T3-G</t>
  </si>
  <si>
    <t>本田技研工業</t>
  </si>
  <si>
    <t>EBHJ</t>
  </si>
  <si>
    <t>丸紅</t>
    <phoneticPr fontId="2"/>
  </si>
  <si>
    <r>
      <rPr>
        <sz val="8"/>
        <rFont val="ＭＳ Ｐ明朝"/>
        <family val="1"/>
      </rPr>
      <t>SuperRAPIDAS-SR-AJ-EM</t>
    </r>
  </si>
  <si>
    <t>平河ヒューテック_普通</t>
    <phoneticPr fontId="2"/>
  </si>
  <si>
    <r>
      <rPr>
        <sz val="8.5"/>
        <rFont val="ＭＳ Ｐ明朝"/>
        <family val="1"/>
      </rPr>
      <t>DNM321PS</t>
    </r>
  </si>
  <si>
    <t>パナソニック_V2H</t>
    <phoneticPr fontId="2"/>
  </si>
  <si>
    <t>VOX-10-T3-G-T</t>
  </si>
  <si>
    <t>三菱自動車工業</t>
  </si>
  <si>
    <t>MZ604775</t>
  </si>
  <si>
    <r>
      <rPr>
        <sz val="8"/>
        <rFont val="ＭＳ Ｐ明朝"/>
        <family val="1"/>
      </rPr>
      <t>キューヘン</t>
    </r>
  </si>
  <si>
    <r>
      <rPr>
        <sz val="8"/>
        <rFont val="ＭＳ Ｐ明朝"/>
        <family val="1"/>
      </rPr>
      <t>SuperRAPIDAS-SR-AU-EM</t>
    </r>
  </si>
  <si>
    <t>プラゴ_普通</t>
    <phoneticPr fontId="2"/>
  </si>
  <si>
    <r>
      <rPr>
        <sz val="8.5"/>
        <rFont val="ＭＳ Ｐ明朝"/>
        <family val="1"/>
      </rPr>
      <t>DNH323</t>
    </r>
  </si>
  <si>
    <t>オムロンソーシアルソリューションズ_V2H</t>
    <phoneticPr fontId="2"/>
  </si>
  <si>
    <t>椿本チエイン</t>
  </si>
  <si>
    <t>TPS10-A</t>
  </si>
  <si>
    <r>
      <rPr>
        <sz val="8"/>
        <rFont val="ＭＳ Ｐ明朝"/>
        <family val="1"/>
      </rPr>
      <t>シンフォニアテクノロジー</t>
    </r>
  </si>
  <si>
    <r>
      <rPr>
        <sz val="8"/>
        <rFont val="ＭＳ Ｐ明朝"/>
        <family val="1"/>
      </rPr>
      <t>SuperRAPIDAS-SR-AP-EM</t>
    </r>
  </si>
  <si>
    <t>Zerova_普通</t>
    <phoneticPr fontId="2"/>
  </si>
  <si>
    <r>
      <rPr>
        <sz val="8.5"/>
        <rFont val="ＭＳ Ｐ明朝"/>
        <family val="1"/>
      </rPr>
      <t>DNHA3311</t>
    </r>
  </si>
  <si>
    <t>長州産業_V2H</t>
    <phoneticPr fontId="2"/>
  </si>
  <si>
    <t>TPS10-A-H01</t>
  </si>
  <si>
    <r>
      <rPr>
        <sz val="8"/>
        <rFont val="ＭＳ Ｐ明朝"/>
        <family val="1"/>
      </rPr>
      <t>新電元工業</t>
    </r>
  </si>
  <si>
    <r>
      <rPr>
        <sz val="8"/>
        <rFont val="ＭＳ Ｐ明朝"/>
        <family val="1"/>
      </rPr>
      <t>50kW以上90kW未満</t>
    </r>
  </si>
  <si>
    <r>
      <rPr>
        <sz val="8"/>
        <rFont val="ＭＳ Ｐ明朝"/>
        <family val="1"/>
      </rPr>
      <t>RAPIDAS-EX55</t>
    </r>
  </si>
  <si>
    <t>デルタ電子_普通</t>
    <phoneticPr fontId="2"/>
  </si>
  <si>
    <r>
      <rPr>
        <sz val="8.5"/>
        <rFont val="ＭＳ Ｐ明朝"/>
        <family val="1"/>
      </rPr>
      <t>DNHA3611</t>
    </r>
  </si>
  <si>
    <t>TPS10-A-N01</t>
  </si>
  <si>
    <r>
      <rPr>
        <sz val="8"/>
        <rFont val="ＭＳ Ｐ明朝"/>
        <family val="1"/>
      </rPr>
      <t>ABB</t>
    </r>
  </si>
  <si>
    <r>
      <rPr>
        <sz val="8"/>
        <rFont val="ＭＳ Ｐ明朝"/>
        <family val="1"/>
      </rPr>
      <t>RAPIDAS-EX55-AE</t>
    </r>
  </si>
  <si>
    <t>モリテックスチール_普通</t>
    <phoneticPr fontId="2"/>
  </si>
  <si>
    <r>
      <rPr>
        <sz val="8.5"/>
        <rFont val="ＭＳ Ｐ明朝"/>
        <family val="1"/>
      </rPr>
      <t>DNHA3612</t>
    </r>
  </si>
  <si>
    <t>TPS20-A</t>
  </si>
  <si>
    <r>
      <rPr>
        <sz val="8"/>
        <rFont val="ＭＳ Ｐ明朝"/>
        <family val="1"/>
      </rPr>
      <t>デルタ電子</t>
    </r>
  </si>
  <si>
    <r>
      <rPr>
        <sz val="8"/>
        <rFont val="ＭＳ Ｐ明朝"/>
        <family val="1"/>
      </rPr>
      <t>RAPIDAS-EX55-AU</t>
    </r>
  </si>
  <si>
    <t>ジゴワッツ_普通</t>
    <phoneticPr fontId="2"/>
  </si>
  <si>
    <r>
      <rPr>
        <sz val="8.5"/>
        <rFont val="ＭＳ Ｐ明朝"/>
        <family val="1"/>
      </rPr>
      <t>DNHA3613</t>
    </r>
  </si>
  <si>
    <t>TPS20-A-H01</t>
  </si>
  <si>
    <r>
      <rPr>
        <sz val="8"/>
        <rFont val="ＭＳ Ｐ明朝"/>
        <family val="1"/>
      </rPr>
      <t>Zerova</t>
    </r>
  </si>
  <si>
    <r>
      <rPr>
        <sz val="8"/>
        <rFont val="ＭＳ Ｐ明朝"/>
        <family val="1"/>
      </rPr>
      <t>RAPIDAS-EX55-AP</t>
    </r>
  </si>
  <si>
    <t>河村電器産業_普通</t>
    <phoneticPr fontId="2"/>
  </si>
  <si>
    <r>
      <rPr>
        <sz val="8.5"/>
        <rFont val="ＭＳ Ｐ明朝"/>
        <family val="1"/>
      </rPr>
      <t>充電用コンセント</t>
    </r>
  </si>
  <si>
    <r>
      <rPr>
        <sz val="8.5"/>
        <rFont val="ＭＳ Ｐ明朝"/>
        <family val="1"/>
      </rPr>
      <t>WK4322S</t>
    </r>
  </si>
  <si>
    <t>TPS20-A-N01</t>
  </si>
  <si>
    <r>
      <rPr>
        <sz val="8"/>
        <rFont val="ＭＳ Ｐ明朝"/>
        <family val="1"/>
      </rPr>
      <t>テンフィールズファクトリー</t>
    </r>
  </si>
  <si>
    <r>
      <rPr>
        <sz val="8"/>
        <rFont val="ＭＳ Ｐ明朝"/>
        <family val="1"/>
      </rPr>
      <t>RAPIDAS-X</t>
    </r>
  </si>
  <si>
    <t>日本宅配システム_普通</t>
    <phoneticPr fontId="2"/>
  </si>
  <si>
    <r>
      <rPr>
        <sz val="8.5"/>
        <rFont val="ＭＳ Ｐ明朝"/>
        <family val="1"/>
      </rPr>
      <t>WK4322Q</t>
    </r>
  </si>
  <si>
    <t>デンソー</t>
  </si>
  <si>
    <t>DNEVC-D6075</t>
  </si>
  <si>
    <r>
      <rPr>
        <sz val="8"/>
        <rFont val="ＭＳ Ｐ明朝"/>
        <family val="1"/>
      </rPr>
      <t>デンゲン</t>
    </r>
  </si>
  <si>
    <r>
      <rPr>
        <sz val="8"/>
        <rFont val="ＭＳ Ｐ明朝"/>
        <family val="1"/>
      </rPr>
      <t>RAPIDAS-X-AE</t>
    </r>
  </si>
  <si>
    <t>日本電気_普通</t>
    <phoneticPr fontId="2"/>
  </si>
  <si>
    <r>
      <rPr>
        <sz val="8.5"/>
        <rFont val="ＭＳ Ｐ明朝"/>
        <family val="1"/>
      </rPr>
      <t>WK4322W</t>
    </r>
  </si>
  <si>
    <t>東光高岳</t>
  </si>
  <si>
    <t>CFD1-B-V2H1</t>
  </si>
  <si>
    <r>
      <rPr>
        <sz val="8"/>
        <rFont val="ＭＳ Ｐ明朝"/>
        <family val="1"/>
      </rPr>
      <t>日立製作所</t>
    </r>
  </si>
  <si>
    <r>
      <rPr>
        <sz val="8"/>
        <rFont val="ＭＳ Ｐ明朝"/>
        <family val="1"/>
      </rPr>
      <t>RAPIDAS-X-AJ</t>
    </r>
  </si>
  <si>
    <t>ダックビル_普通</t>
    <phoneticPr fontId="2"/>
  </si>
  <si>
    <r>
      <rPr>
        <sz val="8.5"/>
        <rFont val="ＭＳ Ｐ明朝"/>
        <family val="1"/>
      </rPr>
      <t>WK4322B</t>
    </r>
  </si>
  <si>
    <t>ESS-V1</t>
  </si>
  <si>
    <t>三井物産プラントシステム</t>
    <phoneticPr fontId="2"/>
  </si>
  <si>
    <r>
      <rPr>
        <sz val="8"/>
        <rFont val="ＭＳ Ｐ明朝"/>
        <family val="1"/>
      </rPr>
      <t>RAPIDAS-X-AU</t>
    </r>
  </si>
  <si>
    <r>
      <rPr>
        <sz val="8.5"/>
        <rFont val="ＭＳ Ｐ明朝"/>
        <family val="1"/>
      </rPr>
      <t>WK4422S</t>
    </r>
  </si>
  <si>
    <t>ESS-V1S</t>
  </si>
  <si>
    <r>
      <rPr>
        <sz val="8"/>
        <rFont val="ＭＳ Ｐ明朝"/>
        <family val="1"/>
      </rPr>
      <t>アサヒ衛陶</t>
    </r>
  </si>
  <si>
    <r>
      <rPr>
        <sz val="8"/>
        <rFont val="ＭＳ Ｐ明朝"/>
        <family val="1"/>
      </rPr>
      <t>RAPIDAS-X-AP</t>
    </r>
  </si>
  <si>
    <r>
      <rPr>
        <sz val="8.5"/>
        <rFont val="ＭＳ Ｐ明朝"/>
        <family val="1"/>
      </rPr>
      <t>WK4422Q</t>
    </r>
  </si>
  <si>
    <t>ES-T3V1</t>
  </si>
  <si>
    <r>
      <rPr>
        <sz val="8"/>
        <rFont val="ＭＳ Ｐ明朝"/>
        <family val="1"/>
      </rPr>
      <t>パワーエックス</t>
    </r>
  </si>
  <si>
    <r>
      <rPr>
        <sz val="8"/>
        <rFont val="ＭＳ Ｐ明朝"/>
        <family val="1"/>
      </rPr>
      <t>RAPIDAS-X2</t>
    </r>
  </si>
  <si>
    <r>
      <rPr>
        <sz val="8.5"/>
        <rFont val="ＭＳ Ｐ明朝"/>
        <family val="1"/>
      </rPr>
      <t>WK4422W</t>
    </r>
  </si>
  <si>
    <t>ES-T3VS</t>
  </si>
  <si>
    <r>
      <rPr>
        <sz val="8"/>
        <rFont val="ＭＳ Ｐ明朝"/>
        <family val="1"/>
      </rPr>
      <t>エンザミンパワー</t>
    </r>
  </si>
  <si>
    <r>
      <rPr>
        <sz val="8"/>
        <rFont val="ＭＳ Ｐ明朝"/>
        <family val="1"/>
      </rPr>
      <t>RAPIDAS-X2-AE</t>
    </r>
  </si>
  <si>
    <r>
      <rPr>
        <sz val="8.5"/>
        <rFont val="ＭＳ Ｐ明朝"/>
        <family val="1"/>
      </rPr>
      <t>WK4422B</t>
    </r>
  </si>
  <si>
    <t>ES-T3P1</t>
  </si>
  <si>
    <r>
      <rPr>
        <sz val="8"/>
        <rFont val="ＭＳ Ｐ明朝"/>
        <family val="1"/>
      </rPr>
      <t>RAPIDAS-X2-AP</t>
    </r>
  </si>
  <si>
    <r>
      <rPr>
        <sz val="8.5"/>
        <rFont val="ＭＳ Ｐ明朝"/>
        <family val="1"/>
      </rPr>
      <t>WK3911K</t>
    </r>
  </si>
  <si>
    <t>ES-T3PS</t>
  </si>
  <si>
    <r>
      <rPr>
        <sz val="8"/>
        <rFont val="ＭＳ Ｐ明朝"/>
        <family val="1"/>
      </rPr>
      <t>RAPIDAS-X2-AU</t>
    </r>
  </si>
  <si>
    <r>
      <rPr>
        <sz val="8.5"/>
        <rFont val="ＭＳ Ｐ明朝"/>
        <family val="1"/>
      </rPr>
      <t>WK39115K</t>
    </r>
  </si>
  <si>
    <t>ES-T3PL1</t>
  </si>
  <si>
    <r>
      <rPr>
        <sz val="8"/>
        <rFont val="ＭＳ Ｐ明朝"/>
        <family val="1"/>
      </rPr>
      <t>NQM-UCY04E</t>
    </r>
  </si>
  <si>
    <r>
      <rPr>
        <sz val="8.5"/>
        <rFont val="ＭＳ Ｐ明朝"/>
        <family val="1"/>
      </rPr>
      <t>DNM2010</t>
    </r>
  </si>
  <si>
    <t>ES-T3PLS</t>
  </si>
  <si>
    <r>
      <rPr>
        <sz val="8"/>
        <rFont val="ＭＳ Ｐ明朝"/>
        <family val="1"/>
      </rPr>
      <t>NQM-UCY04P</t>
    </r>
  </si>
  <si>
    <r>
      <rPr>
        <sz val="8.5"/>
        <rFont val="ＭＳ Ｐ明朝"/>
        <family val="1"/>
      </rPr>
      <t>DNE201K</t>
    </r>
  </si>
  <si>
    <t>VCG-666CN7</t>
  </si>
  <si>
    <r>
      <rPr>
        <sz val="8"/>
        <rFont val="ＭＳ Ｐ明朝"/>
        <family val="1"/>
      </rPr>
      <t>NQD-UCX04P</t>
    </r>
  </si>
  <si>
    <r>
      <rPr>
        <sz val="8.5"/>
        <rFont val="ＭＳ Ｐ明朝"/>
        <family val="1"/>
      </rPr>
      <t xml:space="preserve">充電用
</t>
    </r>
    <r>
      <rPr>
        <sz val="8.5"/>
        <rFont val="ＭＳ Ｐ明朝"/>
        <family val="1"/>
      </rPr>
      <t>コンセントスタンド</t>
    </r>
  </si>
  <si>
    <r>
      <rPr>
        <sz val="8.5"/>
        <rFont val="ＭＳ Ｐ明朝"/>
        <family val="1"/>
      </rPr>
      <t>DNM021S</t>
    </r>
  </si>
  <si>
    <t>VCG-663CN3</t>
  </si>
  <si>
    <r>
      <rPr>
        <sz val="8"/>
        <rFont val="ＭＳ Ｐ明朝"/>
        <family val="1"/>
      </rPr>
      <t>NQD-UCX04P-H</t>
    </r>
  </si>
  <si>
    <r>
      <rPr>
        <sz val="8.5"/>
        <rFont val="ＭＳ Ｐ明朝"/>
        <family val="1"/>
      </rPr>
      <t>DNM021Q</t>
    </r>
  </si>
  <si>
    <t>VCG-663CN7</t>
  </si>
  <si>
    <r>
      <rPr>
        <sz val="8"/>
        <rFont val="ＭＳ Ｐ明朝"/>
        <family val="1"/>
      </rPr>
      <t>NQC-TC504A</t>
    </r>
  </si>
  <si>
    <r>
      <rPr>
        <sz val="8.5"/>
        <rFont val="ＭＳ Ｐ明朝"/>
        <family val="1"/>
      </rPr>
      <t>DNM021B</t>
    </r>
  </si>
  <si>
    <t>VCG-666CN7K-1WH30</t>
  </si>
  <si>
    <r>
      <rPr>
        <sz val="8"/>
        <rFont val="ＭＳ Ｐ明朝"/>
        <family val="1"/>
      </rPr>
      <t>NQC-TC504A-H</t>
    </r>
  </si>
  <si>
    <r>
      <rPr>
        <sz val="8.5"/>
        <rFont val="ＭＳ Ｐ明朝"/>
        <family val="1"/>
      </rPr>
      <t>DNE001K</t>
    </r>
  </si>
  <si>
    <t>VCG-666CN7K-1WH50</t>
  </si>
  <si>
    <r>
      <rPr>
        <sz val="8"/>
        <rFont val="ＭＳ Ｐ明朝"/>
        <family val="1"/>
      </rPr>
      <t>NQC-TC504P</t>
    </r>
  </si>
  <si>
    <r>
      <rPr>
        <sz val="8.5"/>
        <rFont val="ＭＳ Ｐ明朝"/>
        <family val="1"/>
      </rPr>
      <t>BPE021</t>
    </r>
  </si>
  <si>
    <t>VCG-666CN7K-1LH30</t>
  </si>
  <si>
    <r>
      <rPr>
        <sz val="8"/>
        <rFont val="ＭＳ Ｐ明朝"/>
        <family val="1"/>
      </rPr>
      <t>NQC-TC504P-H</t>
    </r>
  </si>
  <si>
    <r>
      <rPr>
        <sz val="8.5"/>
        <rFont val="ＭＳ Ｐ明朝"/>
        <family val="1"/>
      </rPr>
      <t>BPE221</t>
    </r>
  </si>
  <si>
    <t>VCG-666CN7K-1LH50</t>
  </si>
  <si>
    <r>
      <rPr>
        <sz val="8"/>
        <rFont val="ＭＳ Ｐ明朝"/>
        <family val="1"/>
      </rPr>
      <t>NQC-TC5030</t>
    </r>
  </si>
  <si>
    <r>
      <rPr>
        <sz val="8.5"/>
        <rFont val="ＭＳ Ｐ明朝"/>
        <family val="1"/>
      </rPr>
      <t>BPE021E</t>
    </r>
  </si>
  <si>
    <t>VCD-660CN7</t>
  </si>
  <si>
    <r>
      <rPr>
        <sz val="8"/>
        <rFont val="ＭＳ Ｐ明朝"/>
        <family val="1"/>
      </rPr>
      <t>NQC-TC5030-C</t>
    </r>
  </si>
  <si>
    <r>
      <rPr>
        <sz val="8.5"/>
        <rFont val="ＭＳ Ｐ明朝"/>
        <family val="1"/>
      </rPr>
      <t>BPE021T</t>
    </r>
  </si>
  <si>
    <t>パナソニック</t>
  </si>
  <si>
    <t>LJV1671B</t>
  </si>
  <si>
    <r>
      <rPr>
        <sz val="8"/>
        <rFont val="ＭＳ Ｐ明朝"/>
        <family val="1"/>
      </rPr>
      <t>NQC-TC503E</t>
    </r>
  </si>
  <si>
    <r>
      <rPr>
        <sz val="8.5"/>
        <rFont val="ＭＳ Ｐ明朝"/>
        <family val="1"/>
      </rPr>
      <t>BPE021C</t>
    </r>
  </si>
  <si>
    <t>LJV1671B050</t>
  </si>
  <si>
    <r>
      <rPr>
        <sz val="8"/>
        <rFont val="ＭＳ Ｐ明朝"/>
        <family val="1"/>
      </rPr>
      <t>NQC-TC503E-C</t>
    </r>
  </si>
  <si>
    <r>
      <rPr>
        <sz val="8.5"/>
        <rFont val="ＭＳ Ｐ明朝"/>
        <family val="1"/>
      </rPr>
      <t>BPE021H</t>
    </r>
  </si>
  <si>
    <r>
      <rPr>
        <sz val="11"/>
        <rFont val="ＭＳ Ｐ明朝"/>
        <family val="1"/>
        <charset val="128"/>
      </rPr>
      <t>オムロン
ソーシアルソリューションズ</t>
    </r>
  </si>
  <si>
    <t>KPEP-A-SET-AC</t>
  </si>
  <si>
    <r>
      <rPr>
        <sz val="8"/>
        <rFont val="ＭＳ Ｐ明朝"/>
        <family val="1"/>
      </rPr>
      <t>NQC-TC503N</t>
    </r>
  </si>
  <si>
    <r>
      <rPr>
        <sz val="8.5"/>
        <rFont val="ＭＳ Ｐ明朝"/>
        <family val="1"/>
      </rPr>
      <t>BPE021ET</t>
    </r>
  </si>
  <si>
    <t>KPEP-A-SET-AC-EF</t>
  </si>
  <si>
    <r>
      <rPr>
        <sz val="8"/>
        <rFont val="ＭＳ Ｐ明朝"/>
        <family val="1"/>
      </rPr>
      <t>NQC-TC503U</t>
    </r>
  </si>
  <si>
    <r>
      <rPr>
        <sz val="8.5"/>
        <rFont val="ＭＳ Ｐ明朝"/>
        <family val="1"/>
      </rPr>
      <t>BPE021EC</t>
    </r>
  </si>
  <si>
    <t>KPEP-A-SET-AC-S</t>
  </si>
  <si>
    <r>
      <rPr>
        <sz val="8"/>
        <rFont val="ＭＳ Ｐ明朝"/>
        <family val="1"/>
      </rPr>
      <t>NQC-TC503U-C</t>
    </r>
  </si>
  <si>
    <r>
      <rPr>
        <sz val="8.5"/>
        <rFont val="ＭＳ Ｐ明朝"/>
        <family val="1"/>
      </rPr>
      <t>BPE021EH</t>
    </r>
  </si>
  <si>
    <t>KPEP-A-SET-AC-EF-S</t>
  </si>
  <si>
    <r>
      <rPr>
        <sz val="8"/>
        <rFont val="ＭＳ Ｐ明朝"/>
        <family val="1"/>
      </rPr>
      <t>10kW以上50kW未満</t>
    </r>
  </si>
  <si>
    <r>
      <rPr>
        <sz val="8"/>
        <rFont val="ＭＳ Ｐ明朝"/>
        <family val="1"/>
      </rPr>
      <t>NQC-TC3530</t>
    </r>
  </si>
  <si>
    <r>
      <rPr>
        <sz val="8.5"/>
        <rFont val="ＭＳ Ｐ明朝"/>
        <family val="1"/>
      </rPr>
      <t>BPE021TC</t>
    </r>
  </si>
  <si>
    <t>長州産業</t>
  </si>
  <si>
    <t>CV-M01A</t>
  </si>
  <si>
    <r>
      <rPr>
        <sz val="8"/>
        <rFont val="ＭＳ Ｐ明朝"/>
        <family val="1"/>
      </rPr>
      <t>NQC-TC3530-C</t>
    </r>
  </si>
  <si>
    <r>
      <rPr>
        <sz val="8.5"/>
        <rFont val="ＭＳ Ｐ明朝"/>
        <family val="1"/>
      </rPr>
      <t>BPE021TH</t>
    </r>
  </si>
  <si>
    <t>CV-M01A-EF</t>
  </si>
  <si>
    <r>
      <rPr>
        <sz val="8"/>
        <rFont val="ＭＳ Ｐ明朝"/>
        <family val="1"/>
      </rPr>
      <t>NQC-TC353E</t>
    </r>
  </si>
  <si>
    <r>
      <rPr>
        <sz val="8.5"/>
        <rFont val="ＭＳ Ｐ明朝"/>
        <family val="1"/>
      </rPr>
      <t>BPE021CH</t>
    </r>
  </si>
  <si>
    <t>CV-MS01A</t>
  </si>
  <si>
    <r>
      <rPr>
        <sz val="8"/>
        <rFont val="ＭＳ Ｐ明朝"/>
        <family val="1"/>
      </rPr>
      <t>NQC-TC353E-C</t>
    </r>
  </si>
  <si>
    <r>
      <rPr>
        <sz val="8.5"/>
        <rFont val="ＭＳ Ｐ明朝"/>
        <family val="1"/>
      </rPr>
      <t>BPE021ETC</t>
    </r>
  </si>
  <si>
    <t>CV-MS01A-EF</t>
  </si>
  <si>
    <r>
      <rPr>
        <sz val="8"/>
        <rFont val="ＭＳ Ｐ明朝"/>
        <family val="1"/>
      </rPr>
      <t>NQC-TC353U</t>
    </r>
  </si>
  <si>
    <r>
      <rPr>
        <sz val="8.5"/>
        <rFont val="ＭＳ Ｐ明朝"/>
        <family val="1"/>
      </rPr>
      <t>BPE021ETH</t>
    </r>
  </si>
  <si>
    <t>VCP601</t>
  </si>
  <si>
    <r>
      <rPr>
        <sz val="8"/>
        <rFont val="ＭＳ Ｐ明朝"/>
        <family val="1"/>
      </rPr>
      <t>NQC-TC353U-C</t>
    </r>
  </si>
  <si>
    <r>
      <rPr>
        <sz val="8.5"/>
        <rFont val="ＭＳ Ｐ明朝"/>
        <family val="1"/>
      </rPr>
      <t>BPE021ECH</t>
    </r>
  </si>
  <si>
    <t>ダイヤゼブラ電機</t>
  </si>
  <si>
    <t>EOJ-D60EV</t>
  </si>
  <si>
    <r>
      <rPr>
        <sz val="8"/>
        <rFont val="ＭＳ Ｐ明朝"/>
        <family val="1"/>
      </rPr>
      <t>NQC-SC2530</t>
    </r>
  </si>
  <si>
    <r>
      <rPr>
        <sz val="8.5"/>
        <rFont val="ＭＳ Ｐ明朝"/>
        <family val="1"/>
      </rPr>
      <t>BPE021TCH</t>
    </r>
  </si>
  <si>
    <r>
      <rPr>
        <sz val="8"/>
        <rFont val="ＭＳ Ｐ明朝"/>
        <family val="1"/>
      </rPr>
      <t>NQC-SC2530-C</t>
    </r>
  </si>
  <si>
    <r>
      <rPr>
        <sz val="8.5"/>
        <rFont val="ＭＳ Ｐ明朝"/>
        <family val="1"/>
      </rPr>
      <t>BPE021ETCH</t>
    </r>
  </si>
  <si>
    <r>
      <rPr>
        <sz val="8"/>
        <rFont val="ＭＳ Ｐ明朝"/>
        <family val="1"/>
      </rPr>
      <t>NQC-SC253E</t>
    </r>
  </si>
  <si>
    <r>
      <rPr>
        <sz val="8.5"/>
        <rFont val="ＭＳ Ｐ明朝"/>
        <family val="1"/>
      </rPr>
      <t>BPE221E</t>
    </r>
  </si>
  <si>
    <r>
      <rPr>
        <sz val="8"/>
        <rFont val="ＭＳ Ｐ明朝"/>
        <family val="1"/>
      </rPr>
      <t>NQC-SC253E-C</t>
    </r>
  </si>
  <si>
    <r>
      <rPr>
        <sz val="8.5"/>
        <rFont val="ＭＳ Ｐ明朝"/>
        <family val="1"/>
      </rPr>
      <t>BPE221T</t>
    </r>
  </si>
  <si>
    <r>
      <rPr>
        <sz val="8"/>
        <rFont val="ＭＳ Ｐ明朝"/>
        <family val="1"/>
      </rPr>
      <t>NQC-SC253U</t>
    </r>
  </si>
  <si>
    <r>
      <rPr>
        <sz val="8.5"/>
        <rFont val="ＭＳ Ｐ明朝"/>
        <family val="1"/>
      </rPr>
      <t>BPE221C</t>
    </r>
  </si>
  <si>
    <r>
      <rPr>
        <sz val="8"/>
        <rFont val="ＭＳ Ｐ明朝"/>
        <family val="1"/>
      </rPr>
      <t>NQC-SC253U-C</t>
    </r>
  </si>
  <si>
    <r>
      <rPr>
        <sz val="8.5"/>
        <rFont val="ＭＳ Ｐ明朝"/>
        <family val="1"/>
      </rPr>
      <t>BPE221H</t>
    </r>
  </si>
  <si>
    <r>
      <rPr>
        <sz val="8"/>
        <rFont val="ＭＳ Ｐ明朝"/>
        <family val="1"/>
      </rPr>
      <t>NQC-TC2530</t>
    </r>
  </si>
  <si>
    <r>
      <rPr>
        <sz val="8.5"/>
        <rFont val="ＭＳ Ｐ明朝"/>
        <family val="1"/>
      </rPr>
      <t>BPE221ET</t>
    </r>
  </si>
  <si>
    <r>
      <rPr>
        <sz val="8"/>
        <rFont val="ＭＳ Ｐ明朝"/>
        <family val="1"/>
      </rPr>
      <t>NQC-TC2530-C</t>
    </r>
  </si>
  <si>
    <r>
      <rPr>
        <sz val="8.5"/>
        <rFont val="ＭＳ Ｐ明朝"/>
        <family val="1"/>
      </rPr>
      <t>BPE221EC</t>
    </r>
  </si>
  <si>
    <r>
      <rPr>
        <sz val="8"/>
        <rFont val="ＭＳ Ｐ明朝"/>
        <family val="1"/>
      </rPr>
      <t>NQC-TC253E</t>
    </r>
  </si>
  <si>
    <r>
      <rPr>
        <sz val="8.5"/>
        <rFont val="ＭＳ Ｐ明朝"/>
        <family val="1"/>
      </rPr>
      <t>BPE221EH</t>
    </r>
  </si>
  <si>
    <r>
      <rPr>
        <sz val="8"/>
        <rFont val="ＭＳ Ｐ明朝"/>
        <family val="1"/>
      </rPr>
      <t>NQC-TC253E-C</t>
    </r>
  </si>
  <si>
    <r>
      <rPr>
        <sz val="8.5"/>
        <rFont val="ＭＳ Ｐ明朝"/>
        <family val="1"/>
      </rPr>
      <t>BPE221TC</t>
    </r>
  </si>
  <si>
    <r>
      <rPr>
        <sz val="8"/>
        <rFont val="ＭＳ Ｐ明朝"/>
        <family val="1"/>
      </rPr>
      <t>NQC-TC253U</t>
    </r>
  </si>
  <si>
    <r>
      <rPr>
        <sz val="8.5"/>
        <rFont val="ＭＳ Ｐ明朝"/>
        <family val="1"/>
      </rPr>
      <t>BPE221TH</t>
    </r>
  </si>
  <si>
    <r>
      <rPr>
        <sz val="8"/>
        <rFont val="ＭＳ Ｐ明朝"/>
        <family val="1"/>
      </rPr>
      <t>NQC-TC253U-C</t>
    </r>
  </si>
  <si>
    <r>
      <rPr>
        <sz val="8.5"/>
        <rFont val="ＭＳ Ｐ明朝"/>
        <family val="1"/>
      </rPr>
      <t>BPE221CH</t>
    </r>
  </si>
  <si>
    <r>
      <rPr>
        <sz val="8"/>
        <rFont val="ＭＳ Ｐ明朝"/>
        <family val="1"/>
      </rPr>
      <t>NQC-SC1030</t>
    </r>
  </si>
  <si>
    <r>
      <rPr>
        <sz val="8.5"/>
        <rFont val="ＭＳ Ｐ明朝"/>
        <family val="1"/>
      </rPr>
      <t>BPE221ETC</t>
    </r>
  </si>
  <si>
    <r>
      <rPr>
        <sz val="8"/>
        <rFont val="ＭＳ Ｐ明朝"/>
        <family val="1"/>
      </rPr>
      <t>NQC-SC1030-C</t>
    </r>
  </si>
  <si>
    <r>
      <rPr>
        <sz val="8.5"/>
        <rFont val="ＭＳ Ｐ明朝"/>
        <family val="1"/>
      </rPr>
      <t>BPE221ETH</t>
    </r>
  </si>
  <si>
    <r>
      <rPr>
        <sz val="8"/>
        <rFont val="ＭＳ Ｐ明朝"/>
        <family val="1"/>
      </rPr>
      <t>NQC-SC103E</t>
    </r>
  </si>
  <si>
    <r>
      <rPr>
        <sz val="8.5"/>
        <rFont val="ＭＳ Ｐ明朝"/>
        <family val="1"/>
      </rPr>
      <t>BPE221ECH</t>
    </r>
  </si>
  <si>
    <r>
      <rPr>
        <sz val="8"/>
        <rFont val="ＭＳ Ｐ明朝"/>
        <family val="1"/>
      </rPr>
      <t>NQC-SC103E-C</t>
    </r>
  </si>
  <si>
    <r>
      <rPr>
        <sz val="8.5"/>
        <rFont val="ＭＳ Ｐ明朝"/>
        <family val="1"/>
      </rPr>
      <t>BPE221TCH</t>
    </r>
  </si>
  <si>
    <r>
      <rPr>
        <sz val="8"/>
        <rFont val="ＭＳ Ｐ明朝"/>
        <family val="1"/>
      </rPr>
      <t>NQC-TC1030</t>
    </r>
  </si>
  <si>
    <r>
      <rPr>
        <sz val="8.5"/>
        <rFont val="ＭＳ Ｐ明朝"/>
        <family val="1"/>
      </rPr>
      <t>BPE221ETCH</t>
    </r>
  </si>
  <si>
    <r>
      <rPr>
        <sz val="8"/>
        <rFont val="ＭＳ Ｐ明朝"/>
        <family val="1"/>
      </rPr>
      <t>NQC-TC1030-C</t>
    </r>
  </si>
  <si>
    <r>
      <rPr>
        <sz val="8.5"/>
        <rFont val="ＭＳ Ｐ明朝"/>
        <family val="1"/>
      </rPr>
      <t>クリエイト・プロ</t>
    </r>
  </si>
  <si>
    <r>
      <rPr>
        <sz val="8.5"/>
        <rFont val="ＭＳ Ｐ明朝"/>
        <family val="1"/>
      </rPr>
      <t>W90998-0610</t>
    </r>
  </si>
  <si>
    <r>
      <rPr>
        <sz val="8"/>
        <rFont val="ＭＳ Ｐ明朝"/>
        <family val="1"/>
      </rPr>
      <t>NQC-TC103E</t>
    </r>
  </si>
  <si>
    <r>
      <rPr>
        <sz val="8"/>
        <rFont val="ＭＳ Ｐ明朝"/>
        <family val="1"/>
      </rPr>
      <t>充電用コンセントスタンド</t>
    </r>
  </si>
  <si>
    <r>
      <rPr>
        <sz val="8.5"/>
        <rFont val="ＭＳ Ｐ明朝"/>
        <family val="1"/>
      </rPr>
      <t>W90211-0250</t>
    </r>
  </si>
  <si>
    <r>
      <rPr>
        <sz val="8"/>
        <rFont val="ＭＳ Ｐ明朝"/>
        <family val="1"/>
      </rPr>
      <t>NQC-TC103E-C</t>
    </r>
  </si>
  <si>
    <r>
      <rPr>
        <sz val="8.5"/>
        <rFont val="ＭＳ Ｐ明朝"/>
        <family val="1"/>
      </rPr>
      <t>フルタイムシステム</t>
    </r>
  </si>
  <si>
    <r>
      <rPr>
        <sz val="8.5"/>
        <rFont val="ＭＳ Ｐ明朝"/>
        <family val="1"/>
      </rPr>
      <t>FTS-320CH-PAA</t>
    </r>
  </si>
  <si>
    <r>
      <rPr>
        <sz val="8"/>
        <rFont val="ＭＳ Ｐ明朝"/>
        <family val="1"/>
      </rPr>
      <t>SC05-3P3W</t>
    </r>
  </si>
  <si>
    <r>
      <rPr>
        <sz val="8.5"/>
        <rFont val="ＭＳ Ｐ明朝"/>
        <family val="1"/>
      </rPr>
      <t>FTS-320CH-PAB</t>
    </r>
  </si>
  <si>
    <r>
      <rPr>
        <sz val="8"/>
        <rFont val="ＭＳ Ｐ明朝"/>
        <family val="1"/>
      </rPr>
      <t>SC05-3P3W-EN</t>
    </r>
  </si>
  <si>
    <r>
      <rPr>
        <sz val="8.5"/>
        <rFont val="ＭＳ Ｐ明朝"/>
        <family val="1"/>
      </rPr>
      <t>FTS-320CH-PAC</t>
    </r>
  </si>
  <si>
    <r>
      <rPr>
        <sz val="8"/>
        <rFont val="ＭＳ Ｐ明朝"/>
        <family val="1"/>
      </rPr>
      <t>SC05-3P3W-A</t>
    </r>
  </si>
  <si>
    <r>
      <rPr>
        <sz val="8.5"/>
        <rFont val="ＭＳ Ｐ明朝"/>
        <family val="1"/>
      </rPr>
      <t>FTS-320CH-PAD</t>
    </r>
  </si>
  <si>
    <r>
      <rPr>
        <sz val="8"/>
        <rFont val="ＭＳ Ｐ明朝"/>
        <family val="1"/>
      </rPr>
      <t>QC03-3P3W</t>
    </r>
  </si>
  <si>
    <r>
      <rPr>
        <sz val="8.5"/>
        <rFont val="ＭＳ Ｐ明朝"/>
        <family val="1"/>
      </rPr>
      <t>内外電機</t>
    </r>
  </si>
  <si>
    <r>
      <rPr>
        <sz val="8.5"/>
        <rFont val="ＭＳ Ｐ明朝"/>
        <family val="1"/>
      </rPr>
      <t>EV-C1-200SW</t>
    </r>
  </si>
  <si>
    <r>
      <rPr>
        <sz val="8"/>
        <rFont val="ＭＳ Ｐ明朝"/>
        <family val="1"/>
      </rPr>
      <t>QC03-3P3W-EN</t>
    </r>
  </si>
  <si>
    <r>
      <rPr>
        <sz val="8.5"/>
        <rFont val="ＭＳ Ｐ明朝"/>
        <family val="1"/>
      </rPr>
      <t>EV-C1-200SD</t>
    </r>
  </si>
  <si>
    <r>
      <rPr>
        <sz val="8"/>
        <rFont val="ＭＳ Ｐ明朝"/>
        <family val="1"/>
      </rPr>
      <t>SC03-3P3W</t>
    </r>
  </si>
  <si>
    <r>
      <rPr>
        <sz val="8.5"/>
        <rFont val="ＭＳ Ｐ明朝"/>
        <family val="1"/>
      </rPr>
      <t>日東工業</t>
    </r>
  </si>
  <si>
    <r>
      <rPr>
        <sz val="8.5"/>
        <rFont val="ＭＳ Ｐ明朝"/>
        <family val="1"/>
      </rPr>
      <t>EVPT-2G60J-W-L5</t>
    </r>
  </si>
  <si>
    <r>
      <rPr>
        <sz val="8"/>
        <rFont val="ＭＳ Ｐ明朝"/>
        <family val="1"/>
      </rPr>
      <t>SC03-3P3W-A</t>
    </r>
  </si>
  <si>
    <r>
      <rPr>
        <sz val="8.5"/>
        <rFont val="ＭＳ Ｐ明朝"/>
        <family val="1"/>
      </rPr>
      <t>EVPT-2G60J-W-L7</t>
    </r>
  </si>
  <si>
    <r>
      <rPr>
        <sz val="8"/>
        <rFont val="ＭＳ Ｐ明朝"/>
        <family val="1"/>
      </rPr>
      <t>SC03-3P3W-EN</t>
    </r>
  </si>
  <si>
    <r>
      <rPr>
        <sz val="8.5"/>
        <rFont val="ＭＳ Ｐ明朝"/>
        <family val="1"/>
      </rPr>
      <t>EVPT-2G60J-W-L10</t>
    </r>
  </si>
  <si>
    <r>
      <rPr>
        <sz val="8"/>
        <rFont val="ＭＳ Ｐ明朝"/>
        <family val="1"/>
      </rPr>
      <t>QC02-2P2W</t>
    </r>
  </si>
  <si>
    <r>
      <rPr>
        <sz val="8.5"/>
        <rFont val="ＭＳ Ｐ明朝"/>
        <family val="1"/>
      </rPr>
      <t>EVPT-2G60J-W-L5-SVC</t>
    </r>
  </si>
  <si>
    <r>
      <rPr>
        <sz val="8"/>
        <rFont val="ＭＳ Ｐ明朝"/>
        <family val="1"/>
      </rPr>
      <t>QC02-2P2W-EN</t>
    </r>
  </si>
  <si>
    <r>
      <rPr>
        <sz val="8.5"/>
        <rFont val="ＭＳ Ｐ明朝"/>
        <family val="1"/>
      </rPr>
      <t>EVPT-2G60J-W-L7-SVC</t>
    </r>
  </si>
  <si>
    <r>
      <rPr>
        <sz val="8"/>
        <rFont val="ＭＳ Ｐ明朝"/>
        <family val="1"/>
      </rPr>
      <t>HFR1-120B10-A1</t>
    </r>
  </si>
  <si>
    <r>
      <rPr>
        <sz val="8.5"/>
        <rFont val="ＭＳ Ｐ明朝"/>
        <family val="1"/>
      </rPr>
      <t>EVPT-2G60J-W-L10-SVC</t>
    </r>
  </si>
  <si>
    <r>
      <rPr>
        <sz val="8"/>
        <rFont val="ＭＳ Ｐ明朝"/>
        <family val="1"/>
      </rPr>
      <t>HFR1-120B10-A7</t>
    </r>
  </si>
  <si>
    <r>
      <rPr>
        <sz val="8.5"/>
        <rFont val="ＭＳ Ｐ明朝"/>
        <family val="1"/>
      </rPr>
      <t>EVP-2G60J-W-L5</t>
    </r>
  </si>
  <si>
    <r>
      <rPr>
        <sz val="8"/>
        <rFont val="ＭＳ Ｐ明朝"/>
        <family val="1"/>
      </rPr>
      <t>HFR1-50B9</t>
    </r>
  </si>
  <si>
    <r>
      <rPr>
        <sz val="8.5"/>
        <rFont val="ＭＳ Ｐ明朝"/>
        <family val="1"/>
      </rPr>
      <t>EVP-2G60J-W-L7</t>
    </r>
  </si>
  <si>
    <r>
      <rPr>
        <sz val="8"/>
        <rFont val="ＭＳ Ｐ明朝"/>
        <family val="1"/>
      </rPr>
      <t>HFR1-50B9-A1</t>
    </r>
  </si>
  <si>
    <r>
      <rPr>
        <sz val="8.5"/>
        <rFont val="ＭＳ Ｐ明朝"/>
        <family val="1"/>
      </rPr>
      <t>EVP-2G60J-W-L10</t>
    </r>
  </si>
  <si>
    <r>
      <rPr>
        <sz val="8"/>
        <rFont val="ＭＳ Ｐ明朝"/>
        <family val="1"/>
      </rPr>
      <t>HFR1-50B9-A2</t>
    </r>
  </si>
  <si>
    <r>
      <rPr>
        <sz val="8.5"/>
        <rFont val="ＭＳ Ｐ明朝"/>
        <family val="1"/>
      </rPr>
      <t>EVPT-2G60J-F-L5</t>
    </r>
  </si>
  <si>
    <r>
      <rPr>
        <sz val="8"/>
        <rFont val="ＭＳ Ｐ明朝"/>
        <family val="1"/>
      </rPr>
      <t>HFR1-50B9-A7</t>
    </r>
  </si>
  <si>
    <r>
      <rPr>
        <sz val="8.5"/>
        <rFont val="ＭＳ Ｐ明朝"/>
        <family val="1"/>
      </rPr>
      <t>EVPT-2G60J-F-L7</t>
    </r>
  </si>
  <si>
    <r>
      <rPr>
        <sz val="8"/>
        <rFont val="ＭＳ Ｐ明朝"/>
        <family val="1"/>
      </rPr>
      <t>HFR1-50B8</t>
    </r>
  </si>
  <si>
    <r>
      <rPr>
        <sz val="8.5"/>
        <rFont val="ＭＳ Ｐ明朝"/>
        <family val="1"/>
      </rPr>
      <t>EVPT-2G60J-F-L10</t>
    </r>
  </si>
  <si>
    <r>
      <rPr>
        <sz val="8"/>
        <rFont val="ＭＳ Ｐ明朝"/>
        <family val="1"/>
      </rPr>
      <t>HFR1-30B9</t>
    </r>
  </si>
  <si>
    <r>
      <rPr>
        <sz val="8.5"/>
        <rFont val="ＭＳ Ｐ明朝"/>
        <family val="1"/>
      </rPr>
      <t>EVPT-2G60J-F-L5-SVC</t>
    </r>
  </si>
  <si>
    <r>
      <rPr>
        <sz val="8"/>
        <rFont val="ＭＳ Ｐ明朝"/>
        <family val="1"/>
      </rPr>
      <t>HFR1-30B9-A1</t>
    </r>
  </si>
  <si>
    <r>
      <rPr>
        <sz val="8.5"/>
        <rFont val="ＭＳ Ｐ明朝"/>
        <family val="1"/>
      </rPr>
      <t>EVPT-2G60J-F-L7-SVC</t>
    </r>
  </si>
  <si>
    <r>
      <rPr>
        <sz val="8"/>
        <rFont val="ＭＳ Ｐ明朝"/>
        <family val="1"/>
      </rPr>
      <t>HFR1-30B9-A2</t>
    </r>
  </si>
  <si>
    <r>
      <rPr>
        <sz val="8.5"/>
        <rFont val="ＭＳ Ｐ明朝"/>
        <family val="1"/>
      </rPr>
      <t>EVPT-2G60J-F-L10-SVC</t>
    </r>
  </si>
  <si>
    <r>
      <rPr>
        <sz val="8"/>
        <rFont val="ＭＳ Ｐ明朝"/>
        <family val="1"/>
      </rPr>
      <t>HFR1-30B9-A7</t>
    </r>
  </si>
  <si>
    <r>
      <rPr>
        <sz val="8.5"/>
        <rFont val="ＭＳ Ｐ明朝"/>
        <family val="1"/>
      </rPr>
      <t>EVP-2G60J-F-L5</t>
    </r>
  </si>
  <si>
    <r>
      <rPr>
        <sz val="8"/>
        <rFont val="ＭＳ Ｐ明朝"/>
        <family val="1"/>
      </rPr>
      <t>HFR1-30B8</t>
    </r>
  </si>
  <si>
    <r>
      <rPr>
        <sz val="8.5"/>
        <rFont val="ＭＳ Ｐ明朝"/>
        <family val="1"/>
      </rPr>
      <t>EVP-2G60J-F-L7</t>
    </r>
  </si>
  <si>
    <r>
      <rPr>
        <sz val="8"/>
        <rFont val="ＭＳ Ｐ明朝"/>
        <family val="1"/>
      </rPr>
      <t>HFR1-15B11</t>
    </r>
  </si>
  <si>
    <r>
      <rPr>
        <sz val="8.5"/>
        <rFont val="ＭＳ Ｐ明朝"/>
        <family val="1"/>
      </rPr>
      <t>EVP-2G60J-F-L10</t>
    </r>
  </si>
  <si>
    <r>
      <rPr>
        <sz val="8"/>
        <rFont val="ＭＳ Ｐ明朝"/>
        <family val="1"/>
      </rPr>
      <t>KRCS-50-2</t>
    </r>
  </si>
  <si>
    <r>
      <rPr>
        <sz val="8.5"/>
        <rFont val="ＭＳ Ｐ明朝"/>
        <family val="1"/>
      </rPr>
      <t>EVPT-2G32J-W-L7</t>
    </r>
  </si>
  <si>
    <r>
      <rPr>
        <sz val="8"/>
        <rFont val="ＭＳ Ｐ明朝"/>
        <family val="1"/>
      </rPr>
      <t>KRCS-50-2-NE</t>
    </r>
  </si>
  <si>
    <r>
      <rPr>
        <sz val="8.5"/>
        <rFont val="ＭＳ Ｐ明朝"/>
        <family val="1"/>
      </rPr>
      <t>EVPT-2G32J-W-L10</t>
    </r>
  </si>
  <si>
    <r>
      <rPr>
        <sz val="8"/>
        <rFont val="ＭＳ Ｐ明朝"/>
        <family val="1"/>
      </rPr>
      <t>QC180</t>
    </r>
  </si>
  <si>
    <r>
      <rPr>
        <sz val="8.5"/>
        <rFont val="ＭＳ Ｐ明朝"/>
        <family val="1"/>
      </rPr>
      <t>EVPT-2G32J-W-L7-SVC</t>
    </r>
  </si>
  <si>
    <r>
      <rPr>
        <sz val="8"/>
        <rFont val="ＭＳ Ｐ明朝"/>
        <family val="1"/>
      </rPr>
      <t>QC120</t>
    </r>
  </si>
  <si>
    <r>
      <rPr>
        <sz val="8.5"/>
        <rFont val="ＭＳ Ｐ明朝"/>
        <family val="1"/>
      </rPr>
      <t>EVPT-2G32J-W-L10-SVC</t>
    </r>
  </si>
  <si>
    <r>
      <rPr>
        <sz val="8"/>
        <rFont val="ＭＳ Ｐ明朝"/>
        <family val="1"/>
      </rPr>
      <t>QC50S</t>
    </r>
  </si>
  <si>
    <r>
      <rPr>
        <sz val="8.5"/>
        <rFont val="ＭＳ Ｐ明朝"/>
        <family val="1"/>
      </rPr>
      <t>EVP-2G32J-W-L7</t>
    </r>
  </si>
  <si>
    <r>
      <rPr>
        <sz val="8"/>
        <rFont val="ＭＳ Ｐ明朝"/>
        <family val="1"/>
      </rPr>
      <t>QC50LS</t>
    </r>
  </si>
  <si>
    <r>
      <rPr>
        <sz val="8.5"/>
        <rFont val="ＭＳ Ｐ明朝"/>
        <family val="1"/>
      </rPr>
      <t>EVP-2G32J-W-L10</t>
    </r>
  </si>
  <si>
    <r>
      <rPr>
        <sz val="8"/>
        <rFont val="ＭＳ Ｐ明朝"/>
        <family val="1"/>
      </rPr>
      <t>QC50D</t>
    </r>
  </si>
  <si>
    <r>
      <rPr>
        <sz val="8.5"/>
        <rFont val="ＭＳ Ｐ明朝"/>
        <family val="1"/>
      </rPr>
      <t>EVPT-2G32J-F-L7</t>
    </r>
  </si>
  <si>
    <r>
      <rPr>
        <sz val="8"/>
        <rFont val="ＭＳ Ｐ明朝"/>
        <family val="1"/>
      </rPr>
      <t>QC50LD</t>
    </r>
  </si>
  <si>
    <r>
      <rPr>
        <sz val="8.5"/>
        <rFont val="ＭＳ Ｐ明朝"/>
        <family val="1"/>
      </rPr>
      <t>EVPT-2G32J-F-L10</t>
    </r>
  </si>
  <si>
    <r>
      <rPr>
        <sz val="8"/>
        <rFont val="ＭＳ Ｐ明朝"/>
        <family val="1"/>
      </rPr>
      <t>QC30S</t>
    </r>
  </si>
  <si>
    <r>
      <rPr>
        <sz val="8.5"/>
        <rFont val="ＭＳ Ｐ明朝"/>
        <family val="1"/>
      </rPr>
      <t>EVPT-2G32J-F-L7-SVC</t>
    </r>
  </si>
  <si>
    <r>
      <rPr>
        <sz val="8"/>
        <rFont val="ＭＳ Ｐ明朝"/>
        <family val="1"/>
      </rPr>
      <t>QC30S-K1</t>
    </r>
  </si>
  <si>
    <r>
      <rPr>
        <sz val="8.5"/>
        <rFont val="ＭＳ Ｐ明朝"/>
        <family val="1"/>
      </rPr>
      <t>EVPT-2G32J-F-L10-SVC</t>
    </r>
  </si>
  <si>
    <r>
      <rPr>
        <sz val="8"/>
        <rFont val="ＭＳ Ｐ明朝"/>
        <family val="1"/>
      </rPr>
      <t>QC30LS</t>
    </r>
  </si>
  <si>
    <r>
      <rPr>
        <sz val="8.5"/>
        <rFont val="ＭＳ Ｐ明朝"/>
        <family val="1"/>
      </rPr>
      <t>EVP-2G32J-F-L7</t>
    </r>
  </si>
  <si>
    <r>
      <rPr>
        <sz val="8"/>
        <rFont val="ＭＳ Ｐ明朝"/>
        <family val="1"/>
      </rPr>
      <t>QC30D</t>
    </r>
  </si>
  <si>
    <r>
      <rPr>
        <sz val="8.5"/>
        <rFont val="ＭＳ Ｐ明朝"/>
        <family val="1"/>
      </rPr>
      <t>EVP-2G32J-F-L10</t>
    </r>
  </si>
  <si>
    <r>
      <rPr>
        <sz val="8"/>
        <rFont val="ＭＳ Ｐ明朝"/>
        <family val="1"/>
      </rPr>
      <t>QC30D-K1</t>
    </r>
  </si>
  <si>
    <r>
      <rPr>
        <sz val="8.5"/>
        <rFont val="ＭＳ Ｐ明朝"/>
        <family val="1"/>
      </rPr>
      <t>EVL-N-W2</t>
    </r>
  </si>
  <si>
    <r>
      <rPr>
        <sz val="8"/>
        <rFont val="ＭＳ Ｐ明朝"/>
        <family val="1"/>
      </rPr>
      <t>QC30LD</t>
    </r>
  </si>
  <si>
    <r>
      <rPr>
        <sz val="8.5"/>
        <rFont val="ＭＳ Ｐ明朝"/>
        <family val="1"/>
      </rPr>
      <t>EVL-N-L2</t>
    </r>
  </si>
  <si>
    <r>
      <rPr>
        <sz val="8"/>
        <rFont val="ＭＳ Ｐ明朝"/>
        <family val="1"/>
      </rPr>
      <t>DQC180</t>
    </r>
  </si>
  <si>
    <r>
      <rPr>
        <sz val="8.5"/>
        <rFont val="ＭＳ Ｐ明朝"/>
        <family val="1"/>
      </rPr>
      <t>EVP-1R2</t>
    </r>
  </si>
  <si>
    <r>
      <rPr>
        <sz val="8.5"/>
        <rFont val="ＭＳ Ｐ明朝"/>
        <family val="1"/>
      </rPr>
      <t>EVP-1RR</t>
    </r>
  </si>
  <si>
    <r>
      <rPr>
        <sz val="8"/>
        <rFont val="ＭＳ Ｐ明朝"/>
        <family val="1"/>
      </rPr>
      <t>DQC050S</t>
    </r>
  </si>
  <si>
    <r>
      <rPr>
        <sz val="8.5"/>
        <rFont val="ＭＳ Ｐ明朝"/>
        <family val="1"/>
      </rPr>
      <t>EVP-1R2-J</t>
    </r>
  </si>
  <si>
    <r>
      <rPr>
        <sz val="8"/>
        <rFont val="ＭＳ Ｐ明朝"/>
        <family val="1"/>
      </rPr>
      <t>DQC050LS</t>
    </r>
  </si>
  <si>
    <r>
      <rPr>
        <sz val="8.5"/>
        <rFont val="ＭＳ Ｐ明朝"/>
        <family val="1"/>
      </rPr>
      <t>EVP-1RR-J</t>
    </r>
  </si>
  <si>
    <r>
      <rPr>
        <sz val="8"/>
        <rFont val="ＭＳ Ｐ明朝"/>
        <family val="1"/>
      </rPr>
      <t>DQC050D</t>
    </r>
  </si>
  <si>
    <r>
      <rPr>
        <sz val="8.5"/>
        <rFont val="ＭＳ Ｐ明朝"/>
        <family val="1"/>
      </rPr>
      <t>新電元工業</t>
    </r>
  </si>
  <si>
    <r>
      <rPr>
        <sz val="8.5"/>
        <rFont val="ＭＳ Ｐ明朝"/>
        <family val="1"/>
      </rPr>
      <t>PM-CS04-S-H1</t>
    </r>
  </si>
  <si>
    <r>
      <rPr>
        <sz val="8"/>
        <rFont val="ＭＳ Ｐ明朝"/>
        <family val="1"/>
      </rPr>
      <t>DQC050LD</t>
    </r>
  </si>
  <si>
    <r>
      <rPr>
        <sz val="8.5"/>
        <rFont val="ＭＳ Ｐ明朝"/>
        <family val="1"/>
      </rPr>
      <t>PM-CS04-S-H1-CC</t>
    </r>
  </si>
  <si>
    <r>
      <rPr>
        <sz val="8"/>
        <rFont val="ＭＳ Ｐ明朝"/>
        <family val="1"/>
      </rPr>
      <t>DQC030S</t>
    </r>
  </si>
  <si>
    <r>
      <rPr>
        <sz val="8.5"/>
        <rFont val="ＭＳ Ｐ明朝"/>
        <family val="1"/>
      </rPr>
      <t>PM-CS04-U-H1</t>
    </r>
  </si>
  <si>
    <r>
      <rPr>
        <sz val="8"/>
        <rFont val="ＭＳ Ｐ明朝"/>
        <family val="1"/>
      </rPr>
      <t>DQC030S-K1</t>
    </r>
  </si>
  <si>
    <r>
      <rPr>
        <sz val="8.5"/>
        <rFont val="ＭＳ Ｐ明朝"/>
        <family val="1"/>
      </rPr>
      <t>PM-CS04-U-H1-CC</t>
    </r>
  </si>
  <si>
    <r>
      <rPr>
        <sz val="8"/>
        <rFont val="ＭＳ Ｐ明朝"/>
        <family val="1"/>
      </rPr>
      <t>DQC030LS</t>
    </r>
  </si>
  <si>
    <r>
      <rPr>
        <sz val="8.5"/>
        <rFont val="ＭＳ Ｐ明朝"/>
        <family val="1"/>
      </rPr>
      <t>PM-CS06-S</t>
    </r>
  </si>
  <si>
    <r>
      <rPr>
        <sz val="8"/>
        <rFont val="ＭＳ Ｐ明朝"/>
        <family val="1"/>
      </rPr>
      <t>DQC030D</t>
    </r>
  </si>
  <si>
    <r>
      <rPr>
        <sz val="8.5"/>
        <rFont val="ＭＳ Ｐ明朝"/>
        <family val="1"/>
      </rPr>
      <t>PM-CS06-S-CC</t>
    </r>
  </si>
  <si>
    <r>
      <rPr>
        <sz val="8"/>
        <rFont val="ＭＳ Ｐ明朝"/>
        <family val="1"/>
      </rPr>
      <t>DQC030D-K1</t>
    </r>
  </si>
  <si>
    <r>
      <rPr>
        <sz val="8.5"/>
        <rFont val="ＭＳ Ｐ明朝"/>
        <family val="1"/>
      </rPr>
      <t>PM-CS06-U</t>
    </r>
  </si>
  <si>
    <r>
      <rPr>
        <sz val="8"/>
        <rFont val="ＭＳ Ｐ明朝"/>
        <family val="1"/>
      </rPr>
      <t>DQC030LD</t>
    </r>
  </si>
  <si>
    <r>
      <rPr>
        <sz val="8.5"/>
        <rFont val="ＭＳ Ｐ明朝"/>
        <family val="1"/>
      </rPr>
      <t>PM-CS06-U-CC</t>
    </r>
  </si>
  <si>
    <r>
      <rPr>
        <sz val="8"/>
        <rFont val="ＭＳ Ｐ明朝"/>
        <family val="1"/>
      </rPr>
      <t>FC100K-CH2-PS</t>
    </r>
  </si>
  <si>
    <r>
      <rPr>
        <sz val="8.5"/>
        <rFont val="ＭＳ Ｐ明朝"/>
        <family val="1"/>
      </rPr>
      <t>平河ヒューテック</t>
    </r>
  </si>
  <si>
    <r>
      <rPr>
        <sz val="8.5"/>
        <rFont val="ＭＳ Ｐ明朝"/>
        <family val="1"/>
      </rPr>
      <t>HCCID-K02H</t>
    </r>
  </si>
  <si>
    <r>
      <rPr>
        <sz val="8"/>
        <rFont val="ＭＳ Ｐ明朝"/>
        <family val="1"/>
      </rPr>
      <t>FC100K-CH2-PS-ESS</t>
    </r>
  </si>
  <si>
    <r>
      <rPr>
        <sz val="8.5"/>
        <rFont val="ＭＳ Ｐ明朝"/>
        <family val="1"/>
      </rPr>
      <t>HCCID-K01HS</t>
    </r>
  </si>
  <si>
    <r>
      <rPr>
        <sz val="8"/>
        <rFont val="ＭＳ Ｐ明朝"/>
        <family val="1"/>
      </rPr>
      <t>FC50K-CC</t>
    </r>
  </si>
  <si>
    <r>
      <rPr>
        <sz val="8.5"/>
        <rFont val="ＭＳ Ｐ明朝"/>
        <family val="1"/>
      </rPr>
      <t>HCCID-K01HW</t>
    </r>
  </si>
  <si>
    <r>
      <rPr>
        <sz val="8"/>
        <rFont val="ＭＳ Ｐ明朝"/>
        <family val="1"/>
      </rPr>
      <t>FC50K-CC-S</t>
    </r>
  </si>
  <si>
    <r>
      <rPr>
        <sz val="8.5"/>
        <rFont val="ＭＳ Ｐ明朝"/>
        <family val="1"/>
      </rPr>
      <t>プラゴ</t>
    </r>
  </si>
  <si>
    <r>
      <rPr>
        <sz val="8"/>
        <rFont val="ＭＳ Ｐ明朝"/>
        <family val="1"/>
      </rPr>
      <t>普通充電設備</t>
    </r>
  </si>
  <si>
    <r>
      <rPr>
        <sz val="8.5"/>
        <rFont val="ＭＳ Ｐ明朝"/>
        <family val="1"/>
      </rPr>
      <t>MBB-22</t>
    </r>
  </si>
  <si>
    <r>
      <rPr>
        <sz val="8"/>
        <rFont val="ＭＳ Ｐ明朝"/>
        <family val="1"/>
      </rPr>
      <t>FC50K-CH</t>
    </r>
  </si>
  <si>
    <r>
      <rPr>
        <sz val="8.5"/>
        <rFont val="ＭＳ Ｐ明朝"/>
        <family val="1"/>
      </rPr>
      <t>PB-0001</t>
    </r>
  </si>
  <si>
    <r>
      <rPr>
        <sz val="8"/>
        <rFont val="ＭＳ Ｐ明朝"/>
        <family val="1"/>
      </rPr>
      <t>FC50K-CH-S</t>
    </r>
  </si>
  <si>
    <r>
      <rPr>
        <sz val="8.5"/>
        <rFont val="ＭＳ Ｐ明朝"/>
        <family val="1"/>
      </rPr>
      <t>Zerova</t>
    </r>
  </si>
  <si>
    <r>
      <rPr>
        <sz val="8.5"/>
        <rFont val="ＭＳ Ｐ明朝"/>
        <family val="1"/>
      </rPr>
      <t>AWSJ60000101</t>
    </r>
  </si>
  <si>
    <r>
      <rPr>
        <sz val="8"/>
        <rFont val="ＭＳ Ｐ明朝"/>
        <family val="1"/>
      </rPr>
      <t>SFC50K-CH2</t>
    </r>
  </si>
  <si>
    <r>
      <rPr>
        <sz val="8.5"/>
        <rFont val="ＭＳ Ｐ明朝"/>
        <family val="1"/>
      </rPr>
      <t>AWSJ600001E1</t>
    </r>
  </si>
  <si>
    <r>
      <rPr>
        <sz val="8"/>
        <rFont val="ＭＳ Ｐ明朝"/>
        <family val="1"/>
      </rPr>
      <t>IEC-120-1A</t>
    </r>
  </si>
  <si>
    <r>
      <rPr>
        <sz val="8.5"/>
        <rFont val="ＭＳ Ｐ明朝"/>
        <family val="1"/>
      </rPr>
      <t>AWSJ600001W1</t>
    </r>
  </si>
  <si>
    <r>
      <rPr>
        <sz val="8"/>
        <rFont val="ＭＳ Ｐ明朝"/>
        <family val="1"/>
      </rPr>
      <t>IEC-120-1A-1</t>
    </r>
  </si>
  <si>
    <r>
      <rPr>
        <sz val="8.5"/>
        <rFont val="ＭＳ Ｐ明朝"/>
        <family val="1"/>
      </rPr>
      <t>AWSJ600001T1</t>
    </r>
  </si>
  <si>
    <r>
      <rPr>
        <sz val="8"/>
        <rFont val="ＭＳ Ｐ明朝"/>
        <family val="1"/>
      </rPr>
      <t>IEC-120-2A</t>
    </r>
  </si>
  <si>
    <r>
      <rPr>
        <sz val="8.5"/>
        <rFont val="ＭＳ Ｐ明朝"/>
        <family val="1"/>
      </rPr>
      <t>AWSJ60000101S</t>
    </r>
  </si>
  <si>
    <r>
      <rPr>
        <sz val="8"/>
        <rFont val="ＭＳ Ｐ明朝"/>
        <family val="1"/>
      </rPr>
      <t>IEC-120-2A-1</t>
    </r>
  </si>
  <si>
    <r>
      <rPr>
        <sz val="8.5"/>
        <rFont val="ＭＳ Ｐ明朝"/>
        <family val="1"/>
      </rPr>
      <t>AWSJ600001E1S</t>
    </r>
  </si>
  <si>
    <r>
      <rPr>
        <sz val="8"/>
        <rFont val="ＭＳ Ｐ明朝"/>
        <family val="1"/>
      </rPr>
      <t>IEC-120-1C</t>
    </r>
  </si>
  <si>
    <r>
      <rPr>
        <sz val="8.5"/>
        <rFont val="ＭＳ Ｐ明朝"/>
        <family val="1"/>
      </rPr>
      <t>AWSJ600001W1S</t>
    </r>
  </si>
  <si>
    <r>
      <rPr>
        <sz val="8"/>
        <rFont val="ＭＳ Ｐ明朝"/>
        <family val="1"/>
      </rPr>
      <t>IEC-120-1C-1</t>
    </r>
  </si>
  <si>
    <r>
      <rPr>
        <sz val="8.5"/>
        <rFont val="ＭＳ Ｐ明朝"/>
        <family val="1"/>
      </rPr>
      <t>AWSJ600001T1S</t>
    </r>
  </si>
  <si>
    <r>
      <rPr>
        <sz val="8"/>
        <rFont val="ＭＳ Ｐ明朝"/>
        <family val="1"/>
      </rPr>
      <t>IEC-120-2C</t>
    </r>
  </si>
  <si>
    <r>
      <rPr>
        <sz val="8.5"/>
        <rFont val="ＭＳ Ｐ明朝"/>
        <family val="1"/>
      </rPr>
      <t>AWSJ60000101SC</t>
    </r>
  </si>
  <si>
    <r>
      <rPr>
        <sz val="8"/>
        <rFont val="ＭＳ Ｐ明朝"/>
        <family val="1"/>
      </rPr>
      <t>IEC-120-2C-1</t>
    </r>
  </si>
  <si>
    <r>
      <rPr>
        <sz val="8.5"/>
        <rFont val="ＭＳ Ｐ明朝"/>
        <family val="1"/>
      </rPr>
      <t>AWSJ600001E1SC</t>
    </r>
  </si>
  <si>
    <r>
      <rPr>
        <sz val="8"/>
        <rFont val="ＭＳ Ｐ明朝"/>
        <family val="1"/>
      </rPr>
      <t>IEC-120-5A</t>
    </r>
  </si>
  <si>
    <r>
      <rPr>
        <sz val="8.5"/>
        <rFont val="ＭＳ Ｐ明朝"/>
        <family val="1"/>
      </rPr>
      <t>AWSJ600001W1SC</t>
    </r>
  </si>
  <si>
    <r>
      <rPr>
        <sz val="8"/>
        <rFont val="ＭＳ Ｐ明朝"/>
        <family val="1"/>
      </rPr>
      <t>IEC-120-5A-1</t>
    </r>
  </si>
  <si>
    <r>
      <rPr>
        <sz val="8.5"/>
        <rFont val="ＭＳ Ｐ明朝"/>
        <family val="1"/>
      </rPr>
      <t>AWSJ600001T1SC</t>
    </r>
  </si>
  <si>
    <r>
      <rPr>
        <sz val="8"/>
        <rFont val="ＭＳ Ｐ明朝"/>
        <family val="1"/>
      </rPr>
      <t>IEC-120-4A</t>
    </r>
  </si>
  <si>
    <r>
      <rPr>
        <sz val="8.5"/>
        <rFont val="ＭＳ Ｐ明朝"/>
        <family val="1"/>
      </rPr>
      <t>AWSJ60000101ES</t>
    </r>
  </si>
  <si>
    <r>
      <rPr>
        <sz val="8"/>
        <rFont val="ＭＳ Ｐ明朝"/>
        <family val="1"/>
      </rPr>
      <t>IEC-120-4A-1</t>
    </r>
  </si>
  <si>
    <r>
      <rPr>
        <sz val="8.5"/>
        <rFont val="ＭＳ Ｐ明朝"/>
        <family val="1"/>
      </rPr>
      <t>AWSJ60000101ESS</t>
    </r>
  </si>
  <si>
    <r>
      <rPr>
        <sz val="8"/>
        <rFont val="ＭＳ Ｐ明朝"/>
        <family val="1"/>
      </rPr>
      <t>SDQC2F150UT4415-BM</t>
    </r>
  </si>
  <si>
    <r>
      <rPr>
        <sz val="8.5"/>
        <rFont val="ＭＳ Ｐ明朝"/>
        <family val="1"/>
      </rPr>
      <t>AWSJ60000101ESN</t>
    </r>
  </si>
  <si>
    <r>
      <rPr>
        <sz val="8"/>
        <rFont val="ＭＳ Ｐ明朝"/>
        <family val="1"/>
      </rPr>
      <t>SDQC2F150UT4415-BMSA</t>
    </r>
  </si>
  <si>
    <r>
      <rPr>
        <sz val="8.5"/>
        <rFont val="ＭＳ Ｐ明朝"/>
        <family val="1"/>
      </rPr>
      <t>AWSJ60000101ESSN</t>
    </r>
  </si>
  <si>
    <r>
      <rPr>
        <sz val="8"/>
        <rFont val="ＭＳ Ｐ明朝"/>
        <family val="1"/>
      </rPr>
      <t>SDQC2F150XT4415-BM</t>
    </r>
  </si>
  <si>
    <r>
      <rPr>
        <sz val="8.5"/>
        <rFont val="ＭＳ Ｐ明朝"/>
        <family val="1"/>
      </rPr>
      <t>AWSJ600001T1E</t>
    </r>
  </si>
  <si>
    <r>
      <rPr>
        <sz val="8"/>
        <rFont val="ＭＳ Ｐ明朝"/>
        <family val="1"/>
      </rPr>
      <t>SDQC2F90XT4415</t>
    </r>
  </si>
  <si>
    <r>
      <rPr>
        <sz val="8.5"/>
        <rFont val="ＭＳ Ｐ明朝"/>
        <family val="1"/>
      </rPr>
      <t>AWSJ600001T1SE</t>
    </r>
  </si>
  <si>
    <r>
      <rPr>
        <sz val="8"/>
        <rFont val="ＭＳ Ｐ明朝"/>
        <family val="1"/>
      </rPr>
      <t>SDQC2F90XT4415-M</t>
    </r>
  </si>
  <si>
    <r>
      <rPr>
        <sz val="8.5"/>
        <rFont val="ＭＳ Ｐ明朝"/>
        <family val="1"/>
      </rPr>
      <t>AWSJ600001T1SCE</t>
    </r>
  </si>
  <si>
    <r>
      <rPr>
        <sz val="8"/>
        <rFont val="ＭＳ Ｐ明朝"/>
        <family val="1"/>
      </rPr>
      <t>SDQC2F90XT4415-MBMS</t>
    </r>
  </si>
  <si>
    <r>
      <rPr>
        <sz val="8.5"/>
        <rFont val="ＭＳ Ｐ明朝"/>
        <family val="1"/>
      </rPr>
      <t>デルタ電子</t>
    </r>
  </si>
  <si>
    <r>
      <rPr>
        <sz val="8.5"/>
        <rFont val="ＭＳ Ｐ明朝"/>
        <family val="1"/>
      </rPr>
      <t>AWJ70215BENJ</t>
    </r>
  </si>
  <si>
    <r>
      <rPr>
        <sz val="8"/>
        <rFont val="ＭＳ Ｐ明朝"/>
        <family val="1"/>
      </rPr>
      <t>SDQC2F90XT4415-MBMH</t>
    </r>
  </si>
  <si>
    <r>
      <rPr>
        <sz val="8"/>
        <rFont val="ＭＳ Ｐ明朝"/>
        <family val="1"/>
      </rPr>
      <t>SDQC2F90ST4415-M</t>
    </r>
  </si>
  <si>
    <r>
      <rPr>
        <sz val="8"/>
        <rFont val="ＭＳ Ｐ明朝"/>
        <family val="1"/>
      </rPr>
      <t>SDQC2F90UT4415</t>
    </r>
  </si>
  <si>
    <r>
      <rPr>
        <sz val="8"/>
        <rFont val="ＭＳ Ｐ明朝"/>
        <family val="1"/>
      </rPr>
      <t>SDQC2F90UT4415-M</t>
    </r>
  </si>
  <si>
    <r>
      <rPr>
        <sz val="8"/>
        <rFont val="ＭＳ Ｐ明朝"/>
        <family val="1"/>
      </rPr>
      <t>SDQC2F90ET4415-M</t>
    </r>
  </si>
  <si>
    <r>
      <rPr>
        <sz val="8"/>
        <rFont val="ＭＳ Ｐ明朝"/>
        <family val="1"/>
      </rPr>
      <t>SDQC2F90ST4415</t>
    </r>
  </si>
  <si>
    <r>
      <rPr>
        <sz val="8.5"/>
        <rFont val="ＭＳ Ｐ明朝"/>
        <family val="1"/>
      </rPr>
      <t>河村電器産業</t>
    </r>
  </si>
  <si>
    <r>
      <rPr>
        <sz val="8.5"/>
        <rFont val="ＭＳ Ｐ明朝"/>
        <family val="1"/>
      </rPr>
      <t>SECN-AS7</t>
    </r>
  </si>
  <si>
    <r>
      <rPr>
        <sz val="8"/>
        <rFont val="ＭＳ Ｐ明朝"/>
        <family val="1"/>
      </rPr>
      <t>SDQC2F60UT3210-M</t>
    </r>
  </si>
  <si>
    <r>
      <rPr>
        <sz val="8.5"/>
        <rFont val="ＭＳ Ｐ明朝"/>
        <family val="1"/>
      </rPr>
      <t>SECN-AS7-J</t>
    </r>
  </si>
  <si>
    <r>
      <rPr>
        <sz val="8"/>
        <rFont val="ＭＳ Ｐ明朝"/>
        <family val="1"/>
      </rPr>
      <t>SDQC2F60UT3210-MSA</t>
    </r>
  </si>
  <si>
    <r>
      <rPr>
        <sz val="8.5"/>
        <rFont val="ＭＳ Ｐ明朝"/>
        <family val="1"/>
      </rPr>
      <t>ECL</t>
    </r>
  </si>
  <si>
    <r>
      <rPr>
        <sz val="8"/>
        <rFont val="ＭＳ Ｐ明朝"/>
        <family val="1"/>
      </rPr>
      <t>SDQC2F60UT3210-MLV</t>
    </r>
  </si>
  <si>
    <r>
      <rPr>
        <sz val="8.5"/>
        <rFont val="ＭＳ Ｐ明朝"/>
        <family val="1"/>
      </rPr>
      <t>ECLG</t>
    </r>
  </si>
  <si>
    <r>
      <rPr>
        <sz val="8"/>
        <rFont val="ＭＳ Ｐ明朝"/>
        <family val="1"/>
      </rPr>
      <t>SDQC2F60UT3210-MLVSA</t>
    </r>
  </si>
  <si>
    <r>
      <rPr>
        <sz val="8.5"/>
        <rFont val="ＭＳ Ｐ明朝"/>
        <family val="1"/>
      </rPr>
      <t>ECPW</t>
    </r>
  </si>
  <si>
    <r>
      <rPr>
        <sz val="8"/>
        <rFont val="ＭＳ Ｐ明朝"/>
        <family val="1"/>
      </rPr>
      <t>SDQC2F50XT3200</t>
    </r>
  </si>
  <si>
    <r>
      <rPr>
        <sz val="8.5"/>
        <rFont val="ＭＳ Ｐ明朝"/>
        <family val="1"/>
      </rPr>
      <t>ECPS</t>
    </r>
  </si>
  <si>
    <r>
      <rPr>
        <sz val="8"/>
        <rFont val="ＭＳ Ｐ明朝"/>
        <family val="1"/>
      </rPr>
      <t>SDQC-50-S</t>
    </r>
  </si>
  <si>
    <r>
      <rPr>
        <sz val="8.5"/>
        <rFont val="ＭＳ Ｐ明朝"/>
        <family val="1"/>
      </rPr>
      <t>日本宅配システム</t>
    </r>
  </si>
  <si>
    <r>
      <rPr>
        <sz val="8.5"/>
        <rFont val="ＭＳ Ｐ明朝"/>
        <family val="1"/>
      </rPr>
      <t>ISA-0002</t>
    </r>
  </si>
  <si>
    <r>
      <rPr>
        <sz val="8"/>
        <rFont val="ＭＳ Ｐ明朝"/>
        <family val="1"/>
      </rPr>
      <t>SDQC-50-S-C</t>
    </r>
  </si>
  <si>
    <r>
      <rPr>
        <sz val="8.5"/>
        <rFont val="ＭＳ Ｐ明朝"/>
        <family val="1"/>
      </rPr>
      <t>日本電気</t>
    </r>
  </si>
  <si>
    <r>
      <rPr>
        <sz val="8.5"/>
        <rFont val="ＭＳ Ｐ明朝"/>
        <family val="1"/>
      </rPr>
      <t>H03EW</t>
    </r>
  </si>
  <si>
    <r>
      <rPr>
        <sz val="8"/>
        <rFont val="ＭＳ Ｐ明朝"/>
        <family val="1"/>
      </rPr>
      <t>SDQC-50-U</t>
    </r>
  </si>
  <si>
    <r>
      <rPr>
        <sz val="8.5"/>
        <rFont val="ＭＳ Ｐ明朝"/>
        <family val="1"/>
      </rPr>
      <t>NW03EW</t>
    </r>
  </si>
  <si>
    <r>
      <rPr>
        <sz val="8"/>
        <rFont val="ＭＳ Ｐ明朝"/>
        <family val="1"/>
      </rPr>
      <t>SDQC-50-U-C</t>
    </r>
  </si>
  <si>
    <r>
      <rPr>
        <sz val="8.5"/>
        <rFont val="ＭＳ Ｐ明朝"/>
        <family val="1"/>
      </rPr>
      <t>ダックビル</t>
    </r>
  </si>
  <si>
    <r>
      <rPr>
        <sz val="8.5"/>
        <rFont val="ＭＳ Ｐ明朝"/>
        <family val="1"/>
      </rPr>
      <t>DB-FlatEV-S-03-055</t>
    </r>
  </si>
  <si>
    <r>
      <rPr>
        <sz val="8"/>
        <rFont val="ＭＳ Ｐ明朝"/>
        <family val="1"/>
      </rPr>
      <t>SDQC-30-S</t>
    </r>
  </si>
  <si>
    <r>
      <rPr>
        <sz val="8.5"/>
        <rFont val="ＭＳ Ｐ明朝"/>
        <family val="1"/>
      </rPr>
      <t>DB-FlatEV-S-03-080</t>
    </r>
  </si>
  <si>
    <r>
      <rPr>
        <sz val="8"/>
        <rFont val="ＭＳ Ｐ明朝"/>
        <family val="1"/>
      </rPr>
      <t>SDQC-30-S-C</t>
    </r>
  </si>
  <si>
    <r>
      <rPr>
        <sz val="8"/>
        <rFont val="ＭＳ Ｐ明朝"/>
        <family val="1"/>
      </rPr>
      <t>SDQC-30-U</t>
    </r>
  </si>
  <si>
    <r>
      <rPr>
        <sz val="8"/>
        <rFont val="ＭＳ Ｐ明朝"/>
        <family val="1"/>
      </rPr>
      <t>SDQC-30-U-C</t>
    </r>
  </si>
  <si>
    <r>
      <rPr>
        <sz val="8"/>
        <rFont val="ＭＳ Ｐ明朝"/>
        <family val="1"/>
      </rPr>
      <t>SDQC-301-S</t>
    </r>
  </si>
  <si>
    <r>
      <rPr>
        <sz val="8"/>
        <rFont val="ＭＳ Ｐ明朝"/>
        <family val="1"/>
      </rPr>
      <t>SDQC-301-S-C</t>
    </r>
  </si>
  <si>
    <r>
      <rPr>
        <sz val="8"/>
        <rFont val="ＭＳ Ｐ明朝"/>
        <family val="1"/>
      </rPr>
      <t>SDQC-301-U</t>
    </r>
  </si>
  <si>
    <r>
      <rPr>
        <sz val="8"/>
        <rFont val="ＭＳ Ｐ明朝"/>
        <family val="1"/>
      </rPr>
      <t>SDQC-301-U-C</t>
    </r>
  </si>
  <si>
    <r>
      <rPr>
        <sz val="8"/>
        <rFont val="ＭＳ Ｐ明朝"/>
        <family val="1"/>
      </rPr>
      <t>SDQC-301-UD-S</t>
    </r>
  </si>
  <si>
    <r>
      <rPr>
        <sz val="8"/>
        <rFont val="ＭＳ Ｐ明朝"/>
        <family val="1"/>
      </rPr>
      <t>SDQC-301-UD-CS</t>
    </r>
  </si>
  <si>
    <r>
      <rPr>
        <sz val="8"/>
        <rFont val="ＭＳ Ｐ明朝"/>
        <family val="1"/>
      </rPr>
      <t>Terra 180 JJ</t>
    </r>
  </si>
  <si>
    <r>
      <rPr>
        <sz val="8"/>
        <rFont val="ＭＳ Ｐ明朝"/>
        <family val="1"/>
      </rPr>
      <t>Terra 180 JJ-S</t>
    </r>
  </si>
  <si>
    <r>
      <rPr>
        <sz val="8"/>
        <rFont val="ＭＳ Ｐ明朝"/>
        <family val="1"/>
      </rPr>
      <t>Terra 180 JJ-X</t>
    </r>
  </si>
  <si>
    <r>
      <rPr>
        <sz val="8"/>
        <rFont val="ＭＳ Ｐ明朝"/>
        <family val="1"/>
      </rPr>
      <t>Terra 184 JJ</t>
    </r>
  </si>
  <si>
    <r>
      <rPr>
        <sz val="8"/>
        <rFont val="ＭＳ Ｐ明朝"/>
        <family val="1"/>
      </rPr>
      <t>Terra 184 JJ-S</t>
    </r>
  </si>
  <si>
    <r>
      <rPr>
        <sz val="8"/>
        <rFont val="ＭＳ Ｐ明朝"/>
        <family val="1"/>
      </rPr>
      <t>Terra 184 JJ-X</t>
    </r>
  </si>
  <si>
    <r>
      <rPr>
        <sz val="8"/>
        <rFont val="ＭＳ Ｐ明朝"/>
        <family val="1"/>
      </rPr>
      <t>Terra 124 JJ</t>
    </r>
  </si>
  <si>
    <r>
      <rPr>
        <sz val="8"/>
        <rFont val="ＭＳ Ｐ明朝"/>
        <family val="1"/>
      </rPr>
      <t>Terra 184 CJ</t>
    </r>
  </si>
  <si>
    <r>
      <rPr>
        <sz val="8"/>
        <rFont val="ＭＳ Ｐ明朝"/>
        <family val="1"/>
      </rPr>
      <t>Terra 124 CJ</t>
    </r>
  </si>
  <si>
    <r>
      <rPr>
        <sz val="8"/>
        <rFont val="ＭＳ Ｐ明朝"/>
        <family val="1"/>
      </rPr>
      <t>Terra 94 J</t>
    </r>
  </si>
  <si>
    <r>
      <rPr>
        <sz val="8"/>
        <rFont val="ＭＳ Ｐ明朝"/>
        <family val="1"/>
      </rPr>
      <t>Terra 94 CJ</t>
    </r>
  </si>
  <si>
    <r>
      <rPr>
        <sz val="8"/>
        <rFont val="ＭＳ Ｐ明朝"/>
        <family val="1"/>
      </rPr>
      <t>Terra HP J</t>
    </r>
  </si>
  <si>
    <r>
      <rPr>
        <sz val="8"/>
        <rFont val="ＭＳ Ｐ明朝"/>
        <family val="1"/>
      </rPr>
      <t>Terra HP JJ</t>
    </r>
  </si>
  <si>
    <r>
      <rPr>
        <sz val="8"/>
        <rFont val="ＭＳ Ｐ明朝"/>
        <family val="1"/>
      </rPr>
      <t>EVHX104XXCAXX</t>
    </r>
  </si>
  <si>
    <r>
      <rPr>
        <sz val="8"/>
        <rFont val="ＭＳ Ｐ明朝"/>
        <family val="1"/>
      </rPr>
      <t>EVHX104XXCBXX</t>
    </r>
  </si>
  <si>
    <r>
      <rPr>
        <sz val="8"/>
        <rFont val="ＭＳ Ｐ明朝"/>
        <family val="1"/>
      </rPr>
      <t>EVHX503XXCAXX</t>
    </r>
  </si>
  <si>
    <r>
      <rPr>
        <sz val="8"/>
        <rFont val="ＭＳ Ｐ明朝"/>
        <family val="1"/>
      </rPr>
      <t>EVHX503XXDAXX</t>
    </r>
  </si>
  <si>
    <r>
      <rPr>
        <sz val="8"/>
        <rFont val="ＭＳ Ｐ明朝"/>
        <family val="1"/>
      </rPr>
      <t>EVDJ25JXEXX</t>
    </r>
  </si>
  <si>
    <r>
      <rPr>
        <sz val="8"/>
        <rFont val="ＭＳ Ｐ明朝"/>
        <family val="1"/>
      </rPr>
      <t>DSYJ182K0UD</t>
    </r>
  </si>
  <si>
    <r>
      <rPr>
        <sz val="8"/>
        <rFont val="ＭＳ Ｐ明朝"/>
        <family val="1"/>
      </rPr>
      <t>DSYJ182K0ED</t>
    </r>
  </si>
  <si>
    <r>
      <rPr>
        <sz val="8"/>
        <rFont val="ＭＳ Ｐ明朝"/>
        <family val="1"/>
      </rPr>
      <t>DSYJ182K0KD</t>
    </r>
  </si>
  <si>
    <r>
      <rPr>
        <sz val="8"/>
        <rFont val="ＭＳ Ｐ明朝"/>
        <family val="1"/>
      </rPr>
      <t>DSYJ182K0EXXXX</t>
    </r>
  </si>
  <si>
    <r>
      <rPr>
        <sz val="8"/>
        <rFont val="ＭＳ Ｐ明朝"/>
        <family val="1"/>
      </rPr>
      <t>DSYJ182K0KXXXX</t>
    </r>
  </si>
  <si>
    <r>
      <rPr>
        <sz val="8"/>
        <rFont val="ＭＳ Ｐ明朝"/>
        <family val="1"/>
      </rPr>
      <t>DSYJ182K0UXXXX</t>
    </r>
  </si>
  <si>
    <r>
      <rPr>
        <sz val="8"/>
        <rFont val="ＭＳ Ｐ明朝"/>
        <family val="1"/>
      </rPr>
      <t>DSYJ182W0WXXXX</t>
    </r>
  </si>
  <si>
    <r>
      <rPr>
        <sz val="8"/>
        <rFont val="ＭＳ Ｐ明朝"/>
        <family val="1"/>
      </rPr>
      <t>SSYJ182K0EXXXX</t>
    </r>
  </si>
  <si>
    <r>
      <rPr>
        <sz val="8"/>
        <rFont val="ＭＳ Ｐ明朝"/>
        <family val="1"/>
      </rPr>
      <t>SSYJ182K0KXXXX</t>
    </r>
  </si>
  <si>
    <r>
      <rPr>
        <sz val="8"/>
        <rFont val="ＭＳ Ｐ明朝"/>
        <family val="1"/>
      </rPr>
      <t>SSYJ182K0UXXXX</t>
    </r>
  </si>
  <si>
    <r>
      <rPr>
        <sz val="8"/>
        <rFont val="ＭＳ Ｐ明朝"/>
        <family val="1"/>
      </rPr>
      <t>SSYJ182W0WXXXX</t>
    </r>
  </si>
  <si>
    <r>
      <rPr>
        <sz val="8"/>
        <rFont val="ＭＳ Ｐ明朝"/>
        <family val="1"/>
      </rPr>
      <t>DSYJ122S0UD</t>
    </r>
  </si>
  <si>
    <r>
      <rPr>
        <sz val="8"/>
        <rFont val="ＭＳ Ｐ明朝"/>
        <family val="1"/>
      </rPr>
      <t>DSYJ122S0ED</t>
    </r>
  </si>
  <si>
    <r>
      <rPr>
        <sz val="8"/>
        <rFont val="ＭＳ Ｐ明朝"/>
        <family val="1"/>
      </rPr>
      <t>DSYJ122S0SD</t>
    </r>
  </si>
  <si>
    <r>
      <rPr>
        <sz val="8"/>
        <rFont val="ＭＳ Ｐ明朝"/>
        <family val="1"/>
      </rPr>
      <t>DSYJ122S0EXXXX</t>
    </r>
  </si>
  <si>
    <r>
      <rPr>
        <sz val="8"/>
        <rFont val="ＭＳ Ｐ明朝"/>
        <family val="1"/>
      </rPr>
      <t>DSYJ122S0SXXXX</t>
    </r>
  </si>
  <si>
    <r>
      <rPr>
        <sz val="8"/>
        <rFont val="ＭＳ Ｐ明朝"/>
        <family val="1"/>
      </rPr>
      <t>DSYJ122S0UXXXX</t>
    </r>
  </si>
  <si>
    <r>
      <rPr>
        <sz val="8"/>
        <rFont val="ＭＳ Ｐ明朝"/>
        <family val="1"/>
      </rPr>
      <t>SSYJ122S0EXXXX</t>
    </r>
  </si>
  <si>
    <r>
      <rPr>
        <sz val="8"/>
        <rFont val="ＭＳ Ｐ明朝"/>
        <family val="1"/>
      </rPr>
      <t>SSYJ122S0SXXXX</t>
    </r>
  </si>
  <si>
    <r>
      <rPr>
        <sz val="8"/>
        <rFont val="ＭＳ Ｐ明朝"/>
        <family val="1"/>
      </rPr>
      <t>SSYJ122S0UXXXX</t>
    </r>
  </si>
  <si>
    <r>
      <rPr>
        <sz val="8"/>
        <rFont val="ＭＳ Ｐ明朝"/>
        <family val="1"/>
      </rPr>
      <t>DSDJ501J00D</t>
    </r>
  </si>
  <si>
    <r>
      <rPr>
        <sz val="8"/>
        <rFont val="ＭＳ Ｐ明朝"/>
        <family val="1"/>
      </rPr>
      <t>DSDJ501J00D1</t>
    </r>
  </si>
  <si>
    <r>
      <rPr>
        <sz val="8"/>
        <rFont val="ＭＳ Ｐ明朝"/>
        <family val="1"/>
      </rPr>
      <t>DSDJ501J00D2</t>
    </r>
  </si>
  <si>
    <r>
      <rPr>
        <sz val="8"/>
        <rFont val="ＭＳ Ｐ明朝"/>
        <family val="1"/>
      </rPr>
      <t>DSDJ501J00D3</t>
    </r>
  </si>
  <si>
    <r>
      <rPr>
        <sz val="8"/>
        <rFont val="ＭＳ Ｐ明朝"/>
        <family val="1"/>
      </rPr>
      <t>DSDJ501J00D4</t>
    </r>
  </si>
  <si>
    <r>
      <rPr>
        <sz val="8"/>
        <rFont val="ＭＳ Ｐ明朝"/>
        <family val="1"/>
      </rPr>
      <t>DNDJ501J00XXXX</t>
    </r>
  </si>
  <si>
    <r>
      <rPr>
        <sz val="8"/>
        <rFont val="ＭＳ Ｐ明朝"/>
        <family val="1"/>
      </rPr>
      <t>DSDJ501J00XXXX</t>
    </r>
  </si>
  <si>
    <r>
      <rPr>
        <sz val="8"/>
        <rFont val="ＭＳ Ｐ明朝"/>
        <family val="1"/>
      </rPr>
      <t>SNDJ501J00XXXX</t>
    </r>
  </si>
  <si>
    <r>
      <rPr>
        <sz val="8"/>
        <rFont val="ＭＳ Ｐ明朝"/>
        <family val="1"/>
      </rPr>
      <t>SSDJ501J00XXXX</t>
    </r>
  </si>
  <si>
    <r>
      <rPr>
        <sz val="8"/>
        <rFont val="ＭＳ Ｐ明朝"/>
        <family val="1"/>
      </rPr>
      <t>FLASH-QC180R-S</t>
    </r>
  </si>
  <si>
    <r>
      <rPr>
        <sz val="8"/>
        <rFont val="ＭＳ Ｐ明朝"/>
        <family val="1"/>
      </rPr>
      <t>DEV-10KW</t>
    </r>
  </si>
  <si>
    <r>
      <rPr>
        <sz val="8"/>
        <rFont val="ＭＳ Ｐ明朝"/>
        <family val="1"/>
      </rPr>
      <t>HI-QC001-CN42</t>
    </r>
  </si>
  <si>
    <r>
      <rPr>
        <sz val="8"/>
        <rFont val="ＭＳ Ｐ明朝"/>
        <family val="1"/>
      </rPr>
      <t>HI-QC001-CN43</t>
    </r>
  </si>
  <si>
    <r>
      <rPr>
        <sz val="8"/>
        <rFont val="ＭＳ Ｐ明朝"/>
        <family val="1"/>
      </rPr>
      <t>HI-QC001-CN44</t>
    </r>
  </si>
  <si>
    <r>
      <rPr>
        <sz val="8"/>
        <rFont val="ＭＳ Ｐ明朝"/>
        <family val="1"/>
      </rPr>
      <t>HI-QC002-CN42</t>
    </r>
  </si>
  <si>
    <r>
      <rPr>
        <sz val="8"/>
        <rFont val="ＭＳ Ｐ明朝"/>
        <family val="1"/>
      </rPr>
      <t>HI-QC002-CN43</t>
    </r>
  </si>
  <si>
    <r>
      <rPr>
        <sz val="8"/>
        <rFont val="ＭＳ Ｐ明朝"/>
        <family val="1"/>
      </rPr>
      <t>HI-QC002-CN44</t>
    </r>
  </si>
  <si>
    <r>
      <rPr>
        <sz val="8"/>
        <rFont val="ＭＳ Ｐ明朝"/>
        <family val="1"/>
      </rPr>
      <t>HI-QC011-CN42</t>
    </r>
  </si>
  <si>
    <r>
      <rPr>
        <sz val="8"/>
        <rFont val="ＭＳ Ｐ明朝"/>
        <family val="1"/>
      </rPr>
      <t>HI-QC011-CN43</t>
    </r>
  </si>
  <si>
    <r>
      <rPr>
        <sz val="8"/>
        <rFont val="ＭＳ Ｐ明朝"/>
        <family val="1"/>
      </rPr>
      <t>HI-QC011-CN44</t>
    </r>
  </si>
  <si>
    <r>
      <rPr>
        <sz val="8"/>
        <rFont val="ＭＳ Ｐ明朝"/>
        <family val="1"/>
      </rPr>
      <t>HI-QC012-CN42</t>
    </r>
  </si>
  <si>
    <r>
      <rPr>
        <sz val="8"/>
        <rFont val="ＭＳ Ｐ明朝"/>
        <family val="1"/>
      </rPr>
      <t>HI-QC012-CN43</t>
    </r>
  </si>
  <si>
    <r>
      <rPr>
        <sz val="8"/>
        <rFont val="ＭＳ Ｐ明朝"/>
        <family val="1"/>
      </rPr>
      <t>HI-QC012-CN44</t>
    </r>
  </si>
  <si>
    <r>
      <rPr>
        <sz val="8"/>
        <rFont val="ＭＳ Ｐ明朝"/>
        <family val="1"/>
      </rPr>
      <t>HI-QC601-CN42</t>
    </r>
  </si>
  <si>
    <r>
      <rPr>
        <sz val="8"/>
        <rFont val="ＭＳ Ｐ明朝"/>
        <family val="1"/>
      </rPr>
      <t>HI-QC601-CN43</t>
    </r>
  </si>
  <si>
    <r>
      <rPr>
        <sz val="8"/>
        <rFont val="ＭＳ Ｐ明朝"/>
        <family val="1"/>
      </rPr>
      <t>HI-QC601-CN44</t>
    </r>
  </si>
  <si>
    <r>
      <rPr>
        <sz val="8"/>
        <rFont val="ＭＳ Ｐ明朝"/>
        <family val="1"/>
      </rPr>
      <t>HI-QC602-CN42</t>
    </r>
  </si>
  <si>
    <r>
      <rPr>
        <sz val="8"/>
        <rFont val="ＭＳ Ｐ明朝"/>
        <family val="1"/>
      </rPr>
      <t>HI-QC602-CN43</t>
    </r>
  </si>
  <si>
    <r>
      <rPr>
        <sz val="8"/>
        <rFont val="ＭＳ Ｐ明朝"/>
        <family val="1"/>
      </rPr>
      <t>HI-QC602-CN44</t>
    </r>
  </si>
  <si>
    <r>
      <rPr>
        <sz val="8"/>
        <rFont val="ＭＳ Ｐ明朝"/>
        <family val="1"/>
      </rPr>
      <t>HI-QC611-CN42</t>
    </r>
  </si>
  <si>
    <r>
      <rPr>
        <sz val="8"/>
        <rFont val="ＭＳ Ｐ明朝"/>
        <family val="1"/>
      </rPr>
      <t>HI-QC611-CN43</t>
    </r>
  </si>
  <si>
    <r>
      <rPr>
        <sz val="8"/>
        <rFont val="ＭＳ Ｐ明朝"/>
        <family val="1"/>
      </rPr>
      <t>HI-QC611-CN44</t>
    </r>
  </si>
  <si>
    <r>
      <rPr>
        <sz val="8"/>
        <rFont val="ＭＳ Ｐ明朝"/>
        <family val="1"/>
      </rPr>
      <t>HI-QC612-CN42</t>
    </r>
  </si>
  <si>
    <r>
      <rPr>
        <sz val="8"/>
        <rFont val="ＭＳ Ｐ明朝"/>
        <family val="1"/>
      </rPr>
      <t>HI-QC612-CN43</t>
    </r>
  </si>
  <si>
    <r>
      <rPr>
        <sz val="8"/>
        <rFont val="ＭＳ Ｐ明朝"/>
        <family val="1"/>
      </rPr>
      <t>HI-QC612-CN44</t>
    </r>
  </si>
  <si>
    <r>
      <rPr>
        <sz val="8"/>
        <rFont val="ＭＳ Ｐ明朝"/>
        <family val="1"/>
      </rPr>
      <t>HI-QC001-CN41</t>
    </r>
  </si>
  <si>
    <r>
      <rPr>
        <sz val="8"/>
        <rFont val="ＭＳ Ｐ明朝"/>
        <family val="1"/>
      </rPr>
      <t>HI-QC002-CN41</t>
    </r>
  </si>
  <si>
    <r>
      <rPr>
        <sz val="8"/>
        <rFont val="ＭＳ Ｐ明朝"/>
        <family val="1"/>
      </rPr>
      <t>HI-QC011-CN41</t>
    </r>
  </si>
  <si>
    <r>
      <rPr>
        <sz val="8"/>
        <rFont val="ＭＳ Ｐ明朝"/>
        <family val="1"/>
      </rPr>
      <t>HI-QC012-CN41</t>
    </r>
  </si>
  <si>
    <r>
      <rPr>
        <sz val="8"/>
        <rFont val="ＭＳ Ｐ明朝"/>
        <family val="1"/>
      </rPr>
      <t>HI-QC601-CN41</t>
    </r>
  </si>
  <si>
    <r>
      <rPr>
        <sz val="8"/>
        <rFont val="ＭＳ Ｐ明朝"/>
        <family val="1"/>
      </rPr>
      <t>HI-QC602-CN41</t>
    </r>
  </si>
  <si>
    <r>
      <rPr>
        <sz val="8"/>
        <rFont val="ＭＳ Ｐ明朝"/>
        <family val="1"/>
      </rPr>
      <t>HI-QC611-CN41</t>
    </r>
  </si>
  <si>
    <r>
      <rPr>
        <sz val="8"/>
        <rFont val="ＭＳ Ｐ明朝"/>
        <family val="1"/>
      </rPr>
      <t>HI-QC612-CN41</t>
    </r>
  </si>
  <si>
    <r>
      <rPr>
        <sz val="8"/>
        <rFont val="ＭＳ Ｐ明朝"/>
        <family val="1"/>
      </rPr>
      <t>HI-QC001-CN31</t>
    </r>
  </si>
  <si>
    <r>
      <rPr>
        <sz val="8"/>
        <rFont val="ＭＳ Ｐ明朝"/>
        <family val="1"/>
      </rPr>
      <t>HI-QC001-CN32</t>
    </r>
  </si>
  <si>
    <r>
      <rPr>
        <sz val="8"/>
        <rFont val="ＭＳ Ｐ明朝"/>
        <family val="1"/>
      </rPr>
      <t>HI-QC001-CN33</t>
    </r>
  </si>
  <si>
    <r>
      <rPr>
        <sz val="8"/>
        <rFont val="ＭＳ Ｐ明朝"/>
        <family val="1"/>
      </rPr>
      <t>HI-QC002-CN31</t>
    </r>
  </si>
  <si>
    <r>
      <rPr>
        <sz val="8"/>
        <rFont val="ＭＳ Ｐ明朝"/>
        <family val="1"/>
      </rPr>
      <t>HI-QC002-CN32</t>
    </r>
  </si>
  <si>
    <r>
      <rPr>
        <sz val="8"/>
        <rFont val="ＭＳ Ｐ明朝"/>
        <family val="1"/>
      </rPr>
      <t>HI-QC002-CN33</t>
    </r>
  </si>
  <si>
    <r>
      <rPr>
        <sz val="8"/>
        <rFont val="ＭＳ Ｐ明朝"/>
        <family val="1"/>
      </rPr>
      <t>HI-QC011-CN31</t>
    </r>
  </si>
  <si>
    <r>
      <rPr>
        <sz val="8"/>
        <rFont val="ＭＳ Ｐ明朝"/>
        <family val="1"/>
      </rPr>
      <t>HI-QC011-CN32</t>
    </r>
  </si>
  <si>
    <r>
      <rPr>
        <sz val="8"/>
        <rFont val="ＭＳ Ｐ明朝"/>
        <family val="1"/>
      </rPr>
      <t>HI-QC011-CN33</t>
    </r>
  </si>
  <si>
    <r>
      <rPr>
        <sz val="8"/>
        <rFont val="ＭＳ Ｐ明朝"/>
        <family val="1"/>
      </rPr>
      <t>HI-QC012-CN31</t>
    </r>
  </si>
  <si>
    <r>
      <rPr>
        <sz val="8"/>
        <rFont val="ＭＳ Ｐ明朝"/>
        <family val="1"/>
      </rPr>
      <t>HI-QC012-CN32</t>
    </r>
  </si>
  <si>
    <r>
      <rPr>
        <sz val="8"/>
        <rFont val="ＭＳ Ｐ明朝"/>
        <family val="1"/>
      </rPr>
      <t>HI-QC012-CN33</t>
    </r>
  </si>
  <si>
    <r>
      <rPr>
        <sz val="8"/>
        <rFont val="ＭＳ Ｐ明朝"/>
        <family val="1"/>
      </rPr>
      <t>HI-QC601-CN31</t>
    </r>
  </si>
  <si>
    <r>
      <rPr>
        <sz val="8"/>
        <rFont val="ＭＳ Ｐ明朝"/>
        <family val="1"/>
      </rPr>
      <t>HI-QC601-CN32</t>
    </r>
  </si>
  <si>
    <r>
      <rPr>
        <sz val="8"/>
        <rFont val="ＭＳ Ｐ明朝"/>
        <family val="1"/>
      </rPr>
      <t>HI-QC601-CN33</t>
    </r>
  </si>
  <si>
    <r>
      <rPr>
        <sz val="8"/>
        <rFont val="ＭＳ Ｐ明朝"/>
        <family val="1"/>
      </rPr>
      <t>HI-QC602-CN31</t>
    </r>
  </si>
  <si>
    <r>
      <rPr>
        <sz val="8"/>
        <rFont val="ＭＳ Ｐ明朝"/>
        <family val="1"/>
      </rPr>
      <t>HI-QC602-CN32</t>
    </r>
  </si>
  <si>
    <r>
      <rPr>
        <sz val="8"/>
        <rFont val="ＭＳ Ｐ明朝"/>
        <family val="1"/>
      </rPr>
      <t>HI-QC602-CN33</t>
    </r>
  </si>
  <si>
    <r>
      <rPr>
        <sz val="8"/>
        <rFont val="ＭＳ Ｐ明朝"/>
        <family val="1"/>
      </rPr>
      <t>HI-QC611-CN31</t>
    </r>
  </si>
  <si>
    <r>
      <rPr>
        <sz val="8"/>
        <rFont val="ＭＳ Ｐ明朝"/>
        <family val="1"/>
      </rPr>
      <t>HI-QC611-CN32</t>
    </r>
  </si>
  <si>
    <r>
      <rPr>
        <sz val="8"/>
        <rFont val="ＭＳ Ｐ明朝"/>
        <family val="1"/>
      </rPr>
      <t>HI-QC611-CN33</t>
    </r>
  </si>
  <si>
    <r>
      <rPr>
        <sz val="8"/>
        <rFont val="ＭＳ Ｐ明朝"/>
        <family val="1"/>
      </rPr>
      <t>HI-QC612-CN31</t>
    </r>
  </si>
  <si>
    <r>
      <rPr>
        <sz val="8"/>
        <rFont val="ＭＳ Ｐ明朝"/>
        <family val="1"/>
      </rPr>
      <t>HI-QC612-CN32</t>
    </r>
  </si>
  <si>
    <r>
      <rPr>
        <sz val="8"/>
        <rFont val="ＭＳ Ｐ明朝"/>
        <family val="1"/>
      </rPr>
      <t>HI-QC612-CN33</t>
    </r>
  </si>
  <si>
    <r>
      <rPr>
        <sz val="8"/>
        <rFont val="ＭＳ Ｐ明朝"/>
        <family val="1"/>
      </rPr>
      <t>HIQC-JP45</t>
    </r>
  </si>
  <si>
    <r>
      <rPr>
        <sz val="8"/>
        <rFont val="ＭＳ Ｐ明朝"/>
        <family val="1"/>
      </rPr>
      <t>HIQC-JP45-B00</t>
    </r>
  </si>
  <si>
    <r>
      <rPr>
        <sz val="8"/>
        <rFont val="ＭＳ Ｐ明朝"/>
        <family val="1"/>
      </rPr>
      <t>HIQC-JP45-C00</t>
    </r>
  </si>
  <si>
    <r>
      <rPr>
        <sz val="8"/>
        <rFont val="ＭＳ Ｐ明朝"/>
        <family val="1"/>
      </rPr>
      <t>HIQC-JP45-D00</t>
    </r>
  </si>
  <si>
    <r>
      <rPr>
        <sz val="8"/>
        <rFont val="ＭＳ Ｐ明朝"/>
        <family val="1"/>
      </rPr>
      <t>HIQC-JP45-A06</t>
    </r>
  </si>
  <si>
    <r>
      <rPr>
        <sz val="8"/>
        <rFont val="ＭＳ Ｐ明朝"/>
        <family val="1"/>
      </rPr>
      <t>HIQC-JP45-B06</t>
    </r>
  </si>
  <si>
    <r>
      <rPr>
        <sz val="8"/>
        <rFont val="ＭＳ Ｐ明朝"/>
        <family val="1"/>
      </rPr>
      <t>HIQC-JP45-C06</t>
    </r>
  </si>
  <si>
    <r>
      <rPr>
        <sz val="8"/>
        <rFont val="ＭＳ Ｐ明朝"/>
        <family val="1"/>
      </rPr>
      <t>HIQC-JP45-D06</t>
    </r>
  </si>
  <si>
    <r>
      <rPr>
        <sz val="8"/>
        <rFont val="ＭＳ Ｐ明朝"/>
        <family val="1"/>
      </rPr>
      <t>HIQC-JP30</t>
    </r>
  </si>
  <si>
    <r>
      <rPr>
        <sz val="8"/>
        <rFont val="ＭＳ Ｐ明朝"/>
        <family val="1"/>
      </rPr>
      <t>HIQC-JP30-B00</t>
    </r>
  </si>
  <si>
    <r>
      <rPr>
        <sz val="8"/>
        <rFont val="ＭＳ Ｐ明朝"/>
        <family val="1"/>
      </rPr>
      <t>HIQC-JP30-C00</t>
    </r>
  </si>
  <si>
    <r>
      <rPr>
        <sz val="8"/>
        <rFont val="ＭＳ Ｐ明朝"/>
        <family val="1"/>
      </rPr>
      <t>HIQC-JP30-D00</t>
    </r>
  </si>
  <si>
    <r>
      <rPr>
        <sz val="8"/>
        <rFont val="ＭＳ Ｐ明朝"/>
        <family val="1"/>
      </rPr>
      <t>HIQC-JP30-A06</t>
    </r>
  </si>
  <si>
    <r>
      <rPr>
        <sz val="8"/>
        <rFont val="ＭＳ Ｐ明朝"/>
        <family val="1"/>
      </rPr>
      <t>HIQC-JP30-B06</t>
    </r>
  </si>
  <si>
    <r>
      <rPr>
        <sz val="8"/>
        <rFont val="ＭＳ Ｐ明朝"/>
        <family val="1"/>
      </rPr>
      <t>HIQC-JP30-C06</t>
    </r>
  </si>
  <si>
    <r>
      <rPr>
        <sz val="8"/>
        <rFont val="ＭＳ Ｐ明朝"/>
        <family val="1"/>
      </rPr>
      <t>HIQC-JP30-D06</t>
    </r>
  </si>
  <si>
    <r>
      <rPr>
        <sz val="8"/>
        <rFont val="ＭＳ Ｐ明朝"/>
        <family val="1"/>
      </rPr>
      <t>DCV-3FJ180P-I</t>
    </r>
  </si>
  <si>
    <r>
      <rPr>
        <sz val="8"/>
        <rFont val="ＭＳ Ｐ明朝"/>
        <family val="1"/>
      </rPr>
      <t>DCV-3FJ120P-I</t>
    </r>
  </si>
  <si>
    <r>
      <rPr>
        <sz val="8"/>
        <rFont val="ＭＳ Ｐ明朝"/>
        <family val="1"/>
      </rPr>
      <t>A-QUICK-QC180R-S</t>
    </r>
  </si>
  <si>
    <r>
      <rPr>
        <sz val="8"/>
        <rFont val="ＭＳ Ｐ明朝"/>
        <family val="1"/>
      </rPr>
      <t>HC0179</t>
    </r>
  </si>
  <si>
    <r>
      <rPr>
        <sz val="8"/>
        <rFont val="ＭＳ Ｐ明朝"/>
        <family val="1"/>
      </rPr>
      <t>HC0358</t>
    </r>
  </si>
  <si>
    <r>
      <rPr>
        <sz val="8"/>
        <rFont val="ＭＳ Ｐ明朝"/>
        <family val="1"/>
      </rPr>
      <t>EK100-1</t>
    </r>
  </si>
  <si>
    <t>高圧充電設備：高圧充電設備総出力</t>
    <phoneticPr fontId="2"/>
  </si>
  <si>
    <t>kW</t>
    <phoneticPr fontId="2"/>
  </si>
  <si>
    <t>豊田自動織機_外部</t>
    <phoneticPr fontId="2"/>
  </si>
  <si>
    <t>ニチコン_外部</t>
    <phoneticPr fontId="2"/>
  </si>
  <si>
    <t>デンソー_V2H</t>
    <phoneticPr fontId="2"/>
  </si>
  <si>
    <t>本田技研工業_外部</t>
    <phoneticPr fontId="2"/>
  </si>
  <si>
    <t>新電元工業_普通</t>
    <phoneticPr fontId="2"/>
  </si>
  <si>
    <t>ダイヤゼブラ電機_V2H</t>
    <phoneticPr fontId="2"/>
  </si>
  <si>
    <t>JFEテクノス</t>
    <phoneticPr fontId="2"/>
  </si>
  <si>
    <t>フルタイムシステム_普通</t>
    <phoneticPr fontId="2"/>
  </si>
  <si>
    <t>内外電機_普通</t>
    <phoneticPr fontId="2"/>
  </si>
  <si>
    <t>交付決定額</t>
    <rPh sb="0" eb="5">
      <t>コウフケッテイガク</t>
    </rPh>
    <phoneticPr fontId="2"/>
  </si>
  <si>
    <t>交付決定番号</t>
    <rPh sb="0" eb="6">
      <t>コウフケッテイバンゴウ</t>
    </rPh>
    <phoneticPr fontId="2"/>
  </si>
  <si>
    <t>交付決定日</t>
    <rPh sb="0" eb="5">
      <t>コウフケッテイビ</t>
    </rPh>
    <phoneticPr fontId="2"/>
  </si>
  <si>
    <t>地方消費税相当額等</t>
    <rPh sb="0" eb="2">
      <t>チホウ</t>
    </rPh>
    <rPh sb="2" eb="5">
      <t>ショウヒゼイ</t>
    </rPh>
    <rPh sb="5" eb="7">
      <t>ソウトウ</t>
    </rPh>
    <rPh sb="7" eb="8">
      <t>ガク</t>
    </rPh>
    <rPh sb="8" eb="9">
      <t>ナド</t>
    </rPh>
    <phoneticPr fontId="2"/>
  </si>
  <si>
    <t>～</t>
    <phoneticPr fontId="2"/>
  </si>
  <si>
    <t>※充電設備価格は様式第１１(その６の２)の補助対象経費とする</t>
    <rPh sb="1" eb="3">
      <t>ジュウデン</t>
    </rPh>
    <rPh sb="3" eb="5">
      <t>セツビ</t>
    </rPh>
    <rPh sb="5" eb="7">
      <t>カカク</t>
    </rPh>
    <rPh sb="8" eb="10">
      <t>ヨウシキ</t>
    </rPh>
    <rPh sb="10" eb="11">
      <t>ダイ</t>
    </rPh>
    <rPh sb="21" eb="23">
      <t>ホジョ</t>
    </rPh>
    <rPh sb="23" eb="25">
      <t>タイショウ</t>
    </rPh>
    <rPh sb="25" eb="27">
      <t>ケイヒ</t>
    </rPh>
    <phoneticPr fontId="18"/>
  </si>
  <si>
    <t>補助対象経費支出予定額</t>
    <phoneticPr fontId="2"/>
  </si>
  <si>
    <t>補助金所要額（補助金交付申請額）</t>
    <phoneticPr fontId="2"/>
  </si>
  <si>
    <t>補助対象経費支出予定額</t>
    <phoneticPr fontId="2"/>
  </si>
  <si>
    <t>補助金交付申請額・工事費</t>
    <phoneticPr fontId="2"/>
  </si>
  <si>
    <r>
      <t xml:space="preserve">(5)-1補助金所要額（補助金交付申請額）
</t>
    </r>
    <r>
      <rPr>
        <sz val="9"/>
        <color theme="1"/>
        <rFont val="ＭＳ Ｐ明朝"/>
        <family val="1"/>
        <charset val="128"/>
      </rPr>
      <t>(3)-1 と(4)-1と上限額 を比較して少ない方の額（算出された額に １，０００円未満の端数が生じた場合には、これを切り捨てるものとする。）</t>
    </r>
    <rPh sb="35" eb="37">
      <t>ジョウゲン</t>
    </rPh>
    <rPh sb="37" eb="38">
      <t>ガク</t>
    </rPh>
    <phoneticPr fontId="2"/>
  </si>
  <si>
    <r>
      <t xml:space="preserve">(5)-2 補助金所要額（補助金交付申請額）
</t>
    </r>
    <r>
      <rPr>
        <sz val="9"/>
        <color theme="1"/>
        <rFont val="ＭＳ Ｐ明朝"/>
        <family val="1"/>
        <charset val="128"/>
      </rPr>
      <t>(3)-2 と(4)-2と上限額 を比較して少ない方の額（算出された額に １，０００円未満の端数が生じた場合には、これを切り捨てるものとする）</t>
    </r>
    <rPh sb="36" eb="38">
      <t>ジョウゲン</t>
    </rPh>
    <rPh sb="38" eb="39">
      <t>ガク</t>
    </rPh>
    <phoneticPr fontId="2"/>
  </si>
  <si>
    <r>
      <rPr>
        <sz val="8.5"/>
        <color rgb="FFFF0000"/>
        <rFont val="ＭＳ Ｐ明朝"/>
        <family val="1"/>
      </rPr>
      <t>ジゴワッツ</t>
    </r>
  </si>
  <si>
    <r>
      <rPr>
        <sz val="8.5"/>
        <color rgb="FFFF0000"/>
        <rFont val="ＭＳ Ｐ明朝"/>
        <family val="1"/>
      </rPr>
      <t>普通充電設備</t>
    </r>
  </si>
  <si>
    <t>JW-EVSE-6KI-080</t>
    <phoneticPr fontId="2"/>
  </si>
  <si>
    <r>
      <rPr>
        <sz val="8.5"/>
        <color rgb="FFFF0000"/>
        <rFont val="ＭＳ Ｐ明朝"/>
        <family val="1"/>
      </rPr>
      <t>モリテックスチール</t>
    </r>
  </si>
  <si>
    <t>MEVS-05-5</t>
  </si>
  <si>
    <t>MEVS-05-10</t>
  </si>
  <si>
    <t>MEVS-06-7</t>
  </si>
  <si>
    <t>JW-EVSE-3KI-055</t>
    <phoneticPr fontId="2"/>
  </si>
  <si>
    <t>MEVS-100-5</t>
    <phoneticPr fontId="2"/>
  </si>
  <si>
    <t>MEVS-100-10</t>
    <phoneticPr fontId="2"/>
  </si>
  <si>
    <t>MEVS-100-15</t>
    <phoneticPr fontId="2"/>
  </si>
  <si>
    <t>JW-EVSE-3KI-080</t>
    <phoneticPr fontId="2"/>
  </si>
  <si>
    <t>JW-EVSE-6KI-055</t>
    <phoneticPr fontId="2"/>
  </si>
  <si>
    <t>委　任　状</t>
  </si>
  <si>
    <t>令和</t>
    <phoneticPr fontId="2"/>
  </si>
  <si>
    <t>年</t>
    <rPh sb="0" eb="1">
      <t>ネン</t>
    </rPh>
    <phoneticPr fontId="2"/>
  </si>
  <si>
    <t>月</t>
    <rPh sb="0" eb="1">
      <t>ガツ</t>
    </rPh>
    <phoneticPr fontId="2"/>
  </si>
  <si>
    <t>日</t>
    <rPh sb="0" eb="1">
      <t>ニチ</t>
    </rPh>
    <phoneticPr fontId="2"/>
  </si>
  <si>
    <t>一般財団法人環境優良車普及機構</t>
  </si>
  <si>
    <t>会　長　岩村　敬　殿</t>
  </si>
  <si>
    <t>住　　　所</t>
    <phoneticPr fontId="2"/>
  </si>
  <si>
    <r>
      <t>（委任者）</t>
    </r>
    <r>
      <rPr>
        <u/>
        <sz val="12"/>
        <color theme="1"/>
        <rFont val="ＭＳ 明朝"/>
        <family val="1"/>
        <charset val="128"/>
      </rPr>
      <t>　　　　　　　　</t>
    </r>
    <phoneticPr fontId="2"/>
  </si>
  <si>
    <t>名　　　称</t>
    <phoneticPr fontId="2"/>
  </si>
  <si>
    <t>代表者氏名</t>
    <phoneticPr fontId="2"/>
  </si>
  <si>
    <t>　㊞</t>
  </si>
  <si>
    <r>
      <t>（受任者）</t>
    </r>
    <r>
      <rPr>
        <u/>
        <sz val="12"/>
        <color theme="1"/>
        <rFont val="ＭＳ 明朝"/>
        <family val="1"/>
        <charset val="128"/>
      </rPr>
      <t>　　　　　　　　　　　</t>
    </r>
    <phoneticPr fontId="2"/>
  </si>
  <si>
    <t>代理人住所　</t>
  </si>
  <si>
    <t>氏　　　名</t>
    <phoneticPr fontId="2"/>
  </si>
  <si>
    <t>　当社</t>
    <phoneticPr fontId="2"/>
  </si>
  <si>
    <t>を代理人と定め、下記権限を委任します。</t>
  </si>
  <si>
    <t>記</t>
  </si>
  <si>
    <t>（委任事項）</t>
  </si>
  <si>
    <t>１．令和５年度　商用車の電動化促進事業（トラック）の補助金申請業務に</t>
    <rPh sb="8" eb="11">
      <t>ショウヨウシャ</t>
    </rPh>
    <rPh sb="12" eb="15">
      <t>デンドウカ</t>
    </rPh>
    <rPh sb="15" eb="19">
      <t>ソクシンジギョウ</t>
    </rPh>
    <phoneticPr fontId="2"/>
  </si>
  <si>
    <t>係る一切の権限を委任いたします。</t>
  </si>
  <si>
    <r>
      <t>認証登録</t>
    </r>
    <r>
      <rPr>
        <vertAlign val="superscript"/>
        <sz val="11"/>
        <color theme="1"/>
        <rFont val="ＭＳ Ｐ明朝"/>
        <family val="1"/>
        <charset val="128"/>
      </rPr>
      <t>注２</t>
    </r>
    <r>
      <rPr>
        <sz val="11"/>
        <color theme="1"/>
        <rFont val="ＭＳ Ｐ明朝"/>
        <family val="1"/>
        <charset val="128"/>
      </rPr>
      <t>：</t>
    </r>
    <rPh sb="0" eb="4">
      <t>ニンショウトウロク</t>
    </rPh>
    <rPh sb="4" eb="5">
      <t>チュウ</t>
    </rPh>
    <phoneticPr fontId="2"/>
  </si>
  <si>
    <r>
      <t>kW</t>
    </r>
    <r>
      <rPr>
        <vertAlign val="superscript"/>
        <sz val="11"/>
        <color theme="1"/>
        <rFont val="ＭＳ Ｐ明朝"/>
        <family val="1"/>
        <charset val="128"/>
      </rPr>
      <t>注３</t>
    </r>
    <rPh sb="2" eb="3">
      <t>チュウ</t>
    </rPh>
    <phoneticPr fontId="2"/>
  </si>
  <si>
    <r>
      <t>(１)-１　補助対象経費(充電機器・１台)</t>
    </r>
    <r>
      <rPr>
        <vertAlign val="superscript"/>
        <sz val="11"/>
        <color theme="1"/>
        <rFont val="ＭＳ Ｐ明朝"/>
        <family val="1"/>
        <charset val="128"/>
      </rPr>
      <t>注４</t>
    </r>
    <rPh sb="6" eb="12">
      <t>ホジョタイショウケイヒ</t>
    </rPh>
    <rPh sb="13" eb="17">
      <t>ジュウデンキキ</t>
    </rPh>
    <rPh sb="19" eb="20">
      <t>ダイ</t>
    </rPh>
    <rPh sb="21" eb="22">
      <t>チュウ</t>
    </rPh>
    <phoneticPr fontId="2"/>
  </si>
  <si>
    <r>
      <t>(4)-1 基準額</t>
    </r>
    <r>
      <rPr>
        <vertAlign val="superscript"/>
        <sz val="11"/>
        <color theme="1"/>
        <rFont val="ＭＳ Ｐ明朝"/>
        <family val="1"/>
        <charset val="128"/>
      </rPr>
      <t>注５</t>
    </r>
    <phoneticPr fontId="2"/>
  </si>
  <si>
    <r>
      <t>(1)-2 補助対象経費（工事費・全体）</t>
    </r>
    <r>
      <rPr>
        <vertAlign val="superscript"/>
        <sz val="11"/>
        <color theme="1"/>
        <rFont val="ＭＳ Ｐ明朝"/>
        <family val="1"/>
        <charset val="128"/>
      </rPr>
      <t>注４</t>
    </r>
    <phoneticPr fontId="2"/>
  </si>
  <si>
    <r>
      <t>(4)-2 基準額</t>
    </r>
    <r>
      <rPr>
        <vertAlign val="superscript"/>
        <sz val="11"/>
        <color theme="1"/>
        <rFont val="ＭＳ Ｐ明朝"/>
        <family val="1"/>
        <charset val="128"/>
      </rPr>
      <t>注５</t>
    </r>
    <phoneticPr fontId="2"/>
  </si>
  <si>
    <t>注２ 該当する認証登録機関に○を付す</t>
    <phoneticPr fontId="2"/>
  </si>
  <si>
    <t>注３ 高圧充電設備・工事費については、機構が別に定める補助率、補助限度額以内とする</t>
    <phoneticPr fontId="2"/>
  </si>
  <si>
    <t>注４ 補助対象経費に係る消費税のうち、仕入控除を行う場合における仕入控除の対象となる消費税相当分については、補助対象としない</t>
    <phoneticPr fontId="2"/>
  </si>
  <si>
    <r>
      <t>本Excelデータシートの必要項目を記入すると、</t>
    </r>
    <r>
      <rPr>
        <b/>
        <sz val="11"/>
        <color rgb="FFFF0000"/>
        <rFont val="游ゴシック"/>
        <family val="3"/>
        <charset val="128"/>
        <scheme val="minor"/>
      </rPr>
      <t>様式第１１の３(第１１条関係)</t>
    </r>
    <r>
      <rPr>
        <b/>
        <sz val="11"/>
        <color theme="1"/>
        <rFont val="游ゴシック"/>
        <family val="3"/>
        <charset val="128"/>
        <scheme val="minor"/>
      </rPr>
      <t>・</t>
    </r>
    <r>
      <rPr>
        <b/>
        <sz val="11"/>
        <color rgb="FF00B0F0"/>
        <rFont val="游ゴシック"/>
        <family val="3"/>
        <charset val="128"/>
        <scheme val="minor"/>
      </rPr>
      <t>様式第１１(その６の２)</t>
    </r>
    <r>
      <rPr>
        <b/>
        <sz val="11"/>
        <color rgb="FF00B050"/>
        <rFont val="游ゴシック"/>
        <family val="3"/>
        <charset val="128"/>
        <scheme val="minor"/>
      </rPr>
      <t>・</t>
    </r>
    <r>
      <rPr>
        <b/>
        <sz val="11"/>
        <color theme="9" tint="0.39997558519241921"/>
        <rFont val="游ゴシック"/>
        <family val="3"/>
        <charset val="128"/>
        <scheme val="minor"/>
      </rPr>
      <t>様式第１３(第１３条関係)</t>
    </r>
    <r>
      <rPr>
        <sz val="11"/>
        <color theme="1"/>
        <rFont val="游ゴシック"/>
        <family val="2"/>
        <charset val="128"/>
        <scheme val="minor"/>
      </rPr>
      <t>が自動作成されます。</t>
    </r>
    <rPh sb="53" eb="56">
      <t>ヨウシキダイ</t>
    </rPh>
    <rPh sb="59" eb="60">
      <t>ダイ</t>
    </rPh>
    <rPh sb="62" eb="63">
      <t>ジョウ</t>
    </rPh>
    <rPh sb="63" eb="65">
      <t>カンケイ</t>
    </rPh>
    <phoneticPr fontId="2"/>
  </si>
  <si>
    <t>注５ 交付規程別表第１　３．基準額により算定した額とする。高圧受電設備については台数を乗じず、１工事あたりの上限額を記載する</t>
    <rPh sb="3" eb="5">
      <t>コウフ</t>
    </rPh>
    <rPh sb="5" eb="7">
      <t>キテイ</t>
    </rPh>
    <rPh sb="7" eb="9">
      <t>ベッピョウ</t>
    </rPh>
    <rPh sb="9" eb="10">
      <t>ダイ</t>
    </rPh>
    <rPh sb="14" eb="16">
      <t>キジュン</t>
    </rPh>
    <rPh sb="16" eb="17">
      <t>ガク</t>
    </rPh>
    <rPh sb="20" eb="22">
      <t>サンテイ</t>
    </rPh>
    <rPh sb="24" eb="25">
      <t>ガク</t>
    </rPh>
    <phoneticPr fontId="2"/>
  </si>
  <si>
    <t>本様式で記載に誤り等が有った場合は、様式第１１で使用した押印と同じ印で修正する（金額以外）</t>
    <phoneticPr fontId="2"/>
  </si>
  <si>
    <t>EVモーターズ・ジャパン</t>
    <phoneticPr fontId="2"/>
  </si>
  <si>
    <r>
      <rPr>
        <sz val="8"/>
        <rFont val="ＭＳ Ｐ明朝"/>
        <family val="1"/>
      </rPr>
      <t>丸紅(SIGNET)</t>
    </r>
  </si>
  <si>
    <r>
      <rPr>
        <sz val="8"/>
        <rFont val="ＭＳ Ｐ明朝"/>
        <family val="1"/>
      </rPr>
      <t xml:space="preserve">三井物産プラントシステム
</t>
    </r>
    <r>
      <rPr>
        <sz val="8"/>
        <rFont val="ＭＳ Ｐ明朝"/>
        <family val="1"/>
      </rPr>
      <t>（Daeyoung Chaevi）</t>
    </r>
  </si>
  <si>
    <t>50kW以上90kW未満</t>
    <phoneticPr fontId="2"/>
  </si>
  <si>
    <t>90kW以上</t>
    <phoneticPr fontId="2"/>
  </si>
  <si>
    <t>DQC120H</t>
    <phoneticPr fontId="2"/>
  </si>
  <si>
    <t>DQC050M</t>
    <phoneticPr fontId="2"/>
  </si>
  <si>
    <t>SDQC2F50XT3200-0</t>
  </si>
  <si>
    <t>SDQC2F50XT3200-SF</t>
  </si>
  <si>
    <t>SDQC2F50XT3200-SF0</t>
  </si>
  <si>
    <t>ENC-DCL040A-J</t>
  </si>
  <si>
    <t>ENC-DCL040B-J</t>
  </si>
  <si>
    <t>ENC-DCL060B-J</t>
  </si>
  <si>
    <t>ENC-DCL080B-J</t>
  </si>
  <si>
    <t>ENC-DCL060A-J</t>
  </si>
  <si>
    <t>ENC-DCL080A-J</t>
  </si>
  <si>
    <t>ENC-DCL100A-J</t>
  </si>
  <si>
    <t>ENC-DCL120A-J</t>
  </si>
  <si>
    <t>ENC-DCL100B-J</t>
  </si>
  <si>
    <t>ENC-DCL120B-J</t>
  </si>
  <si>
    <t>2024/11/11更新(機種追加）</t>
    <rPh sb="10" eb="12">
      <t>コウシン</t>
    </rPh>
    <rPh sb="13" eb="15">
      <t>キシュ</t>
    </rPh>
    <rPh sb="15" eb="17">
      <t>ツイカ</t>
    </rPh>
    <phoneticPr fontId="2"/>
  </si>
  <si>
    <t>PM-CS09-J-CG</t>
    <phoneticPr fontId="2"/>
  </si>
  <si>
    <t>PM-CS09-J-CG10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</si>
</sst>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Red]#,##0"/>
    <numFmt numFmtId="177" formatCode="#,##0;&quot;▲ &quot;#,##0"/>
    <numFmt numFmtId="178" formatCode="#,##0_);[Red]\(#,##0\)"/>
    <numFmt numFmtId="179" formatCode="0_ "/>
    <numFmt numFmtId="180" formatCode="0_);[Red]\(0\)"/>
    <numFmt numFmtId="181" formatCode="[&lt;=999]000;[&lt;=9999]000\-00;000\-0000"/>
    <numFmt numFmtId="182" formatCode="#,##0_ "/>
    <numFmt numFmtId="183" formatCode="[$-411]ggge&quot;年&quot;m&quot;月&quot;d&quot;日&quot;;@"/>
    <numFmt numFmtId="184" formatCode="0;[Red]0"/>
  </numFmts>
  <fonts count="68"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8"/>
      <color theme="1"/>
      <name val="ＭＳ Ｐ明朝"/>
      <family val="1"/>
      <charset val="128"/>
    </font>
    <font>
      <sz val="10"/>
      <color theme="1"/>
      <name val="ＭＳ Ｐ明朝"/>
      <family val="1"/>
      <charset val="128"/>
    </font>
    <font>
      <sz val="11"/>
      <color rgb="FF000000"/>
      <name val="ＭＳ Ｐ明朝"/>
      <family val="1"/>
      <charset val="128"/>
    </font>
    <font>
      <vertAlign val="superscrip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明朝"/>
      <family val="1"/>
      <charset val="128"/>
    </font>
    <font>
      <vertAlign val="superscript"/>
      <sz val="10"/>
      <color theme="1"/>
      <name val="ＭＳ 明朝"/>
      <family val="1"/>
      <charset val="128"/>
    </font>
    <font>
      <sz val="8"/>
      <color theme="1"/>
      <name val="ＭＳ 明朝"/>
      <family val="1"/>
      <charset val="128"/>
    </font>
    <font>
      <sz val="9"/>
      <color theme="1"/>
      <name val="ＭＳ 明朝"/>
      <family val="1"/>
      <charset val="128"/>
    </font>
    <font>
      <sz val="9"/>
      <color rgb="FF000000"/>
      <name val="ＭＳ 明朝"/>
      <family val="1"/>
      <charset val="128"/>
    </font>
    <font>
      <sz val="11"/>
      <color theme="1"/>
      <name val="游ゴシック"/>
      <family val="2"/>
      <charset val="128"/>
      <scheme val="minor"/>
    </font>
    <font>
      <sz val="11"/>
      <name val="ＭＳ Ｐゴシック"/>
      <family val="3"/>
      <charset val="128"/>
    </font>
    <font>
      <sz val="10"/>
      <name val="ＭＳ 明朝"/>
      <family val="1"/>
      <charset val="128"/>
    </font>
    <font>
      <sz val="6"/>
      <name val="ＭＳ 明朝"/>
      <family val="1"/>
      <charset val="128"/>
    </font>
    <font>
      <sz val="6"/>
      <name val="ＭＳ Ｐゴシック"/>
      <family val="3"/>
      <charset val="128"/>
    </font>
    <font>
      <sz val="11"/>
      <name val="ＭＳ 明朝"/>
      <family val="1"/>
      <charset val="128"/>
    </font>
    <font>
      <sz val="10"/>
      <color rgb="FFFF0000"/>
      <name val="ＭＳ 明朝"/>
      <family val="1"/>
      <charset val="128"/>
    </font>
    <font>
      <sz val="11"/>
      <color rgb="FF000000"/>
      <name val="ＭＳ Ｐゴシック"/>
      <family val="3"/>
      <charset val="128"/>
    </font>
    <font>
      <sz val="11"/>
      <color indexed="12"/>
      <name val="ＭＳ 明朝"/>
      <family val="1"/>
      <charset val="128"/>
    </font>
    <font>
      <sz val="11"/>
      <color rgb="FFFF0000"/>
      <name val="ＭＳ 明朝"/>
      <family val="1"/>
      <charset val="128"/>
    </font>
    <font>
      <sz val="14"/>
      <name val="ＭＳ 明朝"/>
      <family val="1"/>
      <charset val="128"/>
    </font>
    <font>
      <sz val="8"/>
      <name val="ＭＳ 明朝"/>
      <family val="1"/>
      <charset val="128"/>
    </font>
    <font>
      <b/>
      <sz val="10"/>
      <name val="ＭＳ 明朝"/>
      <family val="1"/>
      <charset val="128"/>
    </font>
    <font>
      <b/>
      <sz val="14"/>
      <name val="ＭＳ 明朝"/>
      <family val="1"/>
      <charset val="128"/>
    </font>
    <font>
      <b/>
      <sz val="11"/>
      <name val="游ゴシック"/>
      <family val="3"/>
      <charset val="128"/>
      <scheme val="minor"/>
    </font>
    <font>
      <b/>
      <sz val="18"/>
      <color rgb="FFFF0000"/>
      <name val="游ゴシック"/>
      <family val="3"/>
      <charset val="128"/>
      <scheme val="minor"/>
    </font>
    <font>
      <b/>
      <sz val="18"/>
      <name val="游ゴシック"/>
      <family val="3"/>
      <charset val="128"/>
      <scheme val="minor"/>
    </font>
    <font>
      <b/>
      <sz val="11"/>
      <color rgb="FFFF0000"/>
      <name val="游ゴシック"/>
      <family val="3"/>
      <charset val="128"/>
      <scheme val="minor"/>
    </font>
    <font>
      <sz val="11"/>
      <name val="游ゴシック"/>
      <family val="2"/>
      <charset val="128"/>
      <scheme val="minor"/>
    </font>
    <font>
      <b/>
      <sz val="16"/>
      <name val="游ゴシック"/>
      <family val="3"/>
      <charset val="128"/>
      <scheme val="minor"/>
    </font>
    <font>
      <sz val="11"/>
      <color rgb="FFFF0000"/>
      <name val="游ゴシック"/>
      <family val="3"/>
      <charset val="128"/>
      <scheme val="minor"/>
    </font>
    <font>
      <b/>
      <sz val="16"/>
      <color theme="0"/>
      <name val="游ゴシック"/>
      <family val="3"/>
      <charset val="128"/>
      <scheme val="minor"/>
    </font>
    <font>
      <b/>
      <sz val="11"/>
      <color theme="0"/>
      <name val="游ゴシック"/>
      <family val="3"/>
      <charset val="128"/>
      <scheme val="minor"/>
    </font>
    <font>
      <sz val="11"/>
      <name val="游ゴシック"/>
      <family val="3"/>
      <charset val="128"/>
      <scheme val="minor"/>
    </font>
    <font>
      <sz val="11"/>
      <color rgb="FFFF0000"/>
      <name val="游ゴシック"/>
      <family val="2"/>
      <charset val="128"/>
      <scheme val="minor"/>
    </font>
    <font>
      <sz val="11"/>
      <name val="ＭＳ Ｐ明朝"/>
      <family val="1"/>
      <charset val="128"/>
    </font>
    <font>
      <sz val="11"/>
      <color rgb="FF0070C0"/>
      <name val="游ゴシック"/>
      <family val="2"/>
      <charset val="128"/>
      <scheme val="minor"/>
    </font>
    <font>
      <sz val="11"/>
      <color theme="4"/>
      <name val="游ゴシック"/>
      <family val="2"/>
      <charset val="128"/>
      <scheme val="minor"/>
    </font>
    <font>
      <sz val="8"/>
      <name val="ＭＳ Ｐ明朝"/>
      <family val="1"/>
      <charset val="128"/>
    </font>
    <font>
      <sz val="8"/>
      <name val="ＭＳ Ｐ明朝"/>
      <family val="1"/>
    </font>
    <font>
      <sz val="8.5"/>
      <name val="ＭＳ Ｐ明朝"/>
      <family val="1"/>
      <charset val="128"/>
    </font>
    <font>
      <sz val="8.5"/>
      <name val="ＭＳ Ｐ明朝"/>
      <family val="1"/>
    </font>
    <font>
      <sz val="10"/>
      <color rgb="FF000000"/>
      <name val="Times New Roman"/>
      <family val="1"/>
    </font>
    <font>
      <sz val="8.5"/>
      <name val="ＭＳ Ｐゴシック"/>
      <family val="3"/>
      <charset val="128"/>
    </font>
    <font>
      <sz val="8.5"/>
      <name val="ＭＳ Ｐゴシック"/>
      <family val="3"/>
    </font>
    <font>
      <sz val="9"/>
      <name val="ＭＳ Ｐゴシック"/>
      <family val="3"/>
      <charset val="128"/>
    </font>
    <font>
      <sz val="9"/>
      <name val="ＭＳ Ｐゴシック"/>
      <family val="3"/>
    </font>
    <font>
      <sz val="11"/>
      <color rgb="FFFF0000"/>
      <name val="ＭＳ Ｐ明朝"/>
      <family val="1"/>
      <charset val="128"/>
    </font>
    <font>
      <sz val="8"/>
      <color rgb="FF000000"/>
      <name val="ＭＳ Ｐ明朝"/>
      <family val="2"/>
    </font>
    <font>
      <sz val="10"/>
      <color rgb="FF000000"/>
      <name val="ＭＳ Ｐ明朝"/>
      <family val="1"/>
      <charset val="128"/>
    </font>
    <font>
      <sz val="9"/>
      <color theme="1"/>
      <name val="游ゴシック"/>
      <family val="2"/>
      <charset val="128"/>
      <scheme val="minor"/>
    </font>
    <font>
      <sz val="8.5"/>
      <color rgb="FFFF0000"/>
      <name val="ＭＳ Ｐ明朝"/>
      <family val="1"/>
      <charset val="128"/>
    </font>
    <font>
      <sz val="8.5"/>
      <color rgb="FFFF0000"/>
      <name val="ＭＳ Ｐ明朝"/>
      <family val="1"/>
    </font>
    <font>
      <sz val="12"/>
      <color theme="1"/>
      <name val="ＭＳ 明朝"/>
      <family val="1"/>
      <charset val="128"/>
    </font>
    <font>
      <sz val="16"/>
      <color theme="1"/>
      <name val="ＭＳ 明朝"/>
      <family val="1"/>
      <charset val="128"/>
    </font>
    <font>
      <sz val="11"/>
      <color theme="1"/>
      <name val="ＭＳ 明朝"/>
      <family val="1"/>
      <charset val="128"/>
    </font>
    <font>
      <u/>
      <sz val="12"/>
      <color theme="1"/>
      <name val="ＭＳ 明朝"/>
      <family val="1"/>
      <charset val="128"/>
    </font>
    <font>
      <sz val="12"/>
      <color theme="1"/>
      <name val="Century"/>
      <family val="1"/>
    </font>
    <font>
      <b/>
      <sz val="11"/>
      <color theme="9" tint="0.39997558519241921"/>
      <name val="游ゴシック"/>
      <family val="3"/>
      <charset val="128"/>
      <scheme val="minor"/>
    </font>
    <font>
      <b/>
      <sz val="11"/>
      <color theme="1"/>
      <name val="游ゴシック"/>
      <family val="3"/>
      <charset val="128"/>
      <scheme val="minor"/>
    </font>
    <font>
      <b/>
      <sz val="11"/>
      <color rgb="FF00B0F0"/>
      <name val="游ゴシック"/>
      <family val="3"/>
      <charset val="128"/>
      <scheme val="minor"/>
    </font>
    <font>
      <b/>
      <sz val="11"/>
      <color rgb="FF00B050"/>
      <name val="游ゴシック"/>
      <family val="3"/>
      <charset val="128"/>
      <scheme val="minor"/>
    </font>
    <font>
      <sz val="11"/>
      <color rgb="FF00B0F0"/>
      <name val="游ゴシック"/>
      <family val="2"/>
      <charset val="128"/>
      <scheme val="minor"/>
    </font>
    <font>
      <sz val="8.5"/>
      <color rgb="FF00B0F0"/>
      <name val="ＭＳ Ｐ明朝"/>
      <family val="1"/>
      <charset val="128"/>
    </font>
  </fonts>
  <fills count="13">
    <fill>
      <patternFill patternType="none"/>
    </fill>
    <fill>
      <patternFill patternType="gray125"/>
    </fill>
    <fill>
      <patternFill patternType="solid">
        <fgColor theme="2" tint="-9.9978637043366805E-2"/>
        <bgColor indexed="64"/>
      </patternFill>
    </fill>
    <fill>
      <patternFill patternType="solid">
        <fgColor theme="7" tint="0.79998168889431442"/>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rgb="FFFFC000"/>
        <bgColor indexed="64"/>
      </patternFill>
    </fill>
    <fill>
      <patternFill patternType="solid">
        <fgColor theme="7" tint="-0.499984740745262"/>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rgb="FFFFFF00"/>
        <bgColor indexed="64"/>
      </patternFill>
    </fill>
    <fill>
      <patternFill patternType="solid">
        <fgColor theme="8" tint="-0.499984740745262"/>
        <bgColor indexed="64"/>
      </patternFill>
    </fill>
    <fill>
      <patternFill patternType="solid">
        <fgColor rgb="FF00B0F0"/>
        <bgColor indexed="64"/>
      </patternFill>
    </fill>
  </fills>
  <borders count="9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indexed="64"/>
      </left>
      <right/>
      <top style="thin">
        <color indexed="64"/>
      </top>
      <bottom style="thin">
        <color indexed="64"/>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top/>
      <bottom style="mediumDashDot">
        <color auto="1"/>
      </bottom>
      <diagonal/>
    </border>
    <border>
      <left style="thin">
        <color indexed="64"/>
      </left>
      <right style="thin">
        <color indexed="64"/>
      </right>
      <top/>
      <bottom style="thin">
        <color indexed="64"/>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indexed="64"/>
      </left>
      <right/>
      <top style="medium">
        <color indexed="64"/>
      </top>
      <bottom style="medium">
        <color indexed="64"/>
      </bottom>
      <diagonal/>
    </border>
    <border>
      <left style="thin">
        <color auto="1"/>
      </left>
      <right/>
      <top style="medium">
        <color auto="1"/>
      </top>
      <bottom style="medium">
        <color auto="1"/>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
      <left style="medium">
        <color auto="1"/>
      </left>
      <right/>
      <top style="thin">
        <color auto="1"/>
      </top>
      <bottom/>
      <diagonal/>
    </border>
    <border>
      <left/>
      <right style="medium">
        <color indexed="64"/>
      </right>
      <top/>
      <bottom style="thin">
        <color indexed="64"/>
      </bottom>
      <diagonal/>
    </border>
    <border>
      <left style="medium">
        <color auto="1"/>
      </left>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top style="medium">
        <color auto="1"/>
      </top>
      <bottom style="thin">
        <color auto="1"/>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thin">
        <color auto="1"/>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style="medium">
        <color auto="1"/>
      </left>
      <right/>
      <top style="thin">
        <color auto="1"/>
      </top>
      <bottom style="medium">
        <color auto="1"/>
      </bottom>
      <diagonal/>
    </border>
    <border>
      <left/>
      <right/>
      <top style="mediumDashDot">
        <color indexed="64"/>
      </top>
      <bottom style="thin">
        <color indexed="64"/>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indexed="64"/>
      </left>
      <right style="thin">
        <color indexed="64"/>
      </right>
      <top/>
      <bottom/>
      <diagonal/>
    </border>
    <border>
      <left style="thin">
        <color indexed="64"/>
      </left>
      <right style="thin">
        <color rgb="FF000000"/>
      </right>
      <top style="thin">
        <color indexed="64"/>
      </top>
      <bottom/>
      <diagonal/>
    </border>
    <border>
      <left style="thin">
        <color rgb="FF000000"/>
      </left>
      <right/>
      <top style="thin">
        <color indexed="64"/>
      </top>
      <bottom style="thin">
        <color rgb="FF000000"/>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rgb="FF000000"/>
      </left>
      <right/>
      <top/>
      <bottom style="thin">
        <color rgb="FF000000"/>
      </bottom>
      <diagonal/>
    </border>
    <border>
      <left style="thin">
        <color indexed="64"/>
      </left>
      <right style="thin">
        <color indexed="64"/>
      </right>
      <top/>
      <bottom style="thin">
        <color rgb="FF000000"/>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right style="thin">
        <color indexed="64"/>
      </right>
      <top style="thin">
        <color indexed="64"/>
      </top>
      <bottom style="hair">
        <color auto="1"/>
      </bottom>
      <diagonal/>
    </border>
    <border>
      <left/>
      <right style="thin">
        <color indexed="64"/>
      </right>
      <top style="hair">
        <color auto="1"/>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style="thin">
        <color rgb="FF000000"/>
      </left>
      <right/>
      <top style="medium">
        <color indexed="64"/>
      </top>
      <bottom style="thin">
        <color rgb="FF000000"/>
      </bottom>
      <diagonal/>
    </border>
    <border>
      <left style="thin">
        <color indexed="64"/>
      </left>
      <right style="medium">
        <color indexed="64"/>
      </right>
      <top style="medium">
        <color indexed="64"/>
      </top>
      <bottom style="thin">
        <color rgb="FF000000"/>
      </bottom>
      <diagonal/>
    </border>
    <border>
      <left style="medium">
        <color indexed="64"/>
      </left>
      <right style="thin">
        <color rgb="FF000000"/>
      </right>
      <top/>
      <bottom style="thin">
        <color rgb="FF000000"/>
      </bottom>
      <diagonal/>
    </border>
    <border>
      <left style="thin">
        <color indexed="64"/>
      </left>
      <right style="medium">
        <color indexed="64"/>
      </right>
      <top style="thin">
        <color rgb="FF000000"/>
      </top>
      <bottom style="thin">
        <color rgb="FF000000"/>
      </bottom>
      <diagonal/>
    </border>
    <border>
      <left style="medium">
        <color indexed="64"/>
      </left>
      <right/>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style="medium">
        <color indexed="64"/>
      </left>
      <right style="thin">
        <color rgb="FF000000"/>
      </right>
      <top/>
      <bottom/>
      <diagonal/>
    </border>
    <border>
      <left style="thin">
        <color indexed="64"/>
      </left>
      <right style="medium">
        <color indexed="64"/>
      </right>
      <top style="thin">
        <color rgb="FF000000"/>
      </top>
      <bottom/>
      <diagonal/>
    </border>
    <border>
      <left style="medium">
        <color auto="1"/>
      </left>
      <right/>
      <top style="medium">
        <color auto="1"/>
      </top>
      <bottom/>
      <diagonal/>
    </border>
    <border>
      <left style="thin">
        <color rgb="FF000000"/>
      </left>
      <right/>
      <top style="thin">
        <color rgb="FF000000"/>
      </top>
      <bottom style="medium">
        <color indexed="64"/>
      </bottom>
      <diagonal/>
    </border>
    <border>
      <left style="thin">
        <color indexed="64"/>
      </left>
      <right style="medium">
        <color indexed="64"/>
      </right>
      <top style="thin">
        <color rgb="FF000000"/>
      </top>
      <bottom style="medium">
        <color indexed="64"/>
      </bottom>
      <diagonal/>
    </border>
    <border>
      <left/>
      <right/>
      <top/>
      <bottom style="hair">
        <color auto="1"/>
      </bottom>
      <diagonal/>
    </border>
    <border>
      <left/>
      <right/>
      <top style="hair">
        <color auto="1"/>
      </top>
      <bottom style="hair">
        <color auto="1"/>
      </bottom>
      <diagonal/>
    </border>
    <border>
      <left style="thin">
        <color indexed="64"/>
      </left>
      <right style="thin">
        <color indexed="64"/>
      </right>
      <top style="thin">
        <color rgb="FF000000"/>
      </top>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right style="thin">
        <color rgb="FF000000"/>
      </right>
      <top/>
      <bottom/>
      <diagonal/>
    </border>
  </borders>
  <cellStyleXfs count="5">
    <xf numFmtId="0" fontId="0" fillId="0" borderId="0">
      <alignment vertical="center"/>
    </xf>
    <xf numFmtId="38" fontId="14"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xf numFmtId="0" fontId="46" fillId="0" borderId="0"/>
  </cellStyleXfs>
  <cellXfs count="590">
    <xf numFmtId="0" fontId="0" fillId="0" borderId="0" xfId="0">
      <alignment vertical="center"/>
    </xf>
    <xf numFmtId="0" fontId="1" fillId="0" borderId="0" xfId="0" applyFont="1">
      <alignment vertical="center"/>
    </xf>
    <xf numFmtId="0" fontId="3" fillId="0" borderId="0" xfId="0" applyFont="1">
      <alignment vertical="center"/>
    </xf>
    <xf numFmtId="0" fontId="1" fillId="0" borderId="3" xfId="0" applyFont="1" applyBorder="1">
      <alignment vertical="center"/>
    </xf>
    <xf numFmtId="0" fontId="1" fillId="0" borderId="2" xfId="0" applyFont="1" applyBorder="1">
      <alignment vertical="center"/>
    </xf>
    <xf numFmtId="0" fontId="1" fillId="0" borderId="6" xfId="0" applyFont="1" applyBorder="1">
      <alignment vertical="center"/>
    </xf>
    <xf numFmtId="0" fontId="4" fillId="0" borderId="0" xfId="0" applyFont="1">
      <alignment vertical="center"/>
    </xf>
    <xf numFmtId="0" fontId="4" fillId="0" borderId="0" xfId="0" applyFont="1" applyAlignment="1">
      <alignment vertical="center" wrapText="1"/>
    </xf>
    <xf numFmtId="0" fontId="5" fillId="0" borderId="0" xfId="0" applyFont="1">
      <alignment vertical="center"/>
    </xf>
    <xf numFmtId="0" fontId="1" fillId="0" borderId="0" xfId="0" quotePrefix="1" applyFont="1">
      <alignment vertical="center"/>
    </xf>
    <xf numFmtId="56" fontId="1" fillId="0" borderId="0" xfId="0" quotePrefix="1" applyNumberFormat="1" applyFont="1" applyAlignment="1">
      <alignment horizontal="left" vertical="center"/>
    </xf>
    <xf numFmtId="0" fontId="1" fillId="0" borderId="0" xfId="0" quotePrefix="1" applyFont="1" applyAlignment="1">
      <alignment horizontal="left" vertical="center"/>
    </xf>
    <xf numFmtId="0" fontId="1" fillId="0" borderId="0" xfId="0" applyFont="1" applyAlignment="1">
      <alignment vertical="top"/>
    </xf>
    <xf numFmtId="0" fontId="7" fillId="0" borderId="0" xfId="0" applyFont="1">
      <alignment vertical="center"/>
    </xf>
    <xf numFmtId="0" fontId="8" fillId="0" borderId="0" xfId="0" applyFont="1">
      <alignment vertical="center"/>
    </xf>
    <xf numFmtId="0" fontId="8" fillId="0" borderId="0" xfId="0" applyFont="1" applyAlignment="1">
      <alignment horizontal="right" vertical="center"/>
    </xf>
    <xf numFmtId="0" fontId="9" fillId="0" borderId="0" xfId="0" applyFont="1">
      <alignment vertical="center"/>
    </xf>
    <xf numFmtId="0" fontId="9" fillId="0" borderId="0" xfId="0" applyFont="1" applyAlignment="1">
      <alignment horizontal="right" vertical="center"/>
    </xf>
    <xf numFmtId="0" fontId="11" fillId="0" borderId="0" xfId="0" applyFont="1">
      <alignment vertical="center"/>
    </xf>
    <xf numFmtId="0" fontId="9" fillId="0" borderId="7" xfId="0" applyFont="1" applyBorder="1">
      <alignment vertical="center"/>
    </xf>
    <xf numFmtId="0" fontId="9" fillId="0" borderId="7" xfId="0" quotePrefix="1" applyFont="1" applyBorder="1">
      <alignment vertical="center"/>
    </xf>
    <xf numFmtId="0" fontId="12" fillId="0" borderId="0" xfId="0" applyFont="1">
      <alignment vertical="center"/>
    </xf>
    <xf numFmtId="0" fontId="13" fillId="0" borderId="0" xfId="0" applyFont="1">
      <alignment vertical="center"/>
    </xf>
    <xf numFmtId="0" fontId="9" fillId="0" borderId="21" xfId="0" applyFont="1" applyBorder="1">
      <alignment vertical="center"/>
    </xf>
    <xf numFmtId="49" fontId="16" fillId="0" borderId="0" xfId="2" applyNumberFormat="1" applyFont="1">
      <alignment vertical="center"/>
    </xf>
    <xf numFmtId="49" fontId="17" fillId="0" borderId="0" xfId="2" applyNumberFormat="1" applyFont="1">
      <alignment vertical="center"/>
    </xf>
    <xf numFmtId="0" fontId="11" fillId="0" borderId="0" xfId="2" applyFont="1">
      <alignment vertical="center"/>
    </xf>
    <xf numFmtId="49" fontId="11" fillId="0" borderId="0" xfId="2" applyNumberFormat="1" applyFont="1">
      <alignment vertical="center"/>
    </xf>
    <xf numFmtId="176" fontId="9" fillId="0" borderId="0" xfId="2" applyNumberFormat="1" applyFont="1">
      <alignment vertical="center"/>
    </xf>
    <xf numFmtId="176" fontId="9" fillId="0" borderId="0" xfId="2" applyNumberFormat="1" applyFont="1" applyAlignment="1">
      <alignment horizontal="right" vertical="center"/>
    </xf>
    <xf numFmtId="49" fontId="9" fillId="0" borderId="0" xfId="2" applyNumberFormat="1" applyFont="1">
      <alignment vertical="center"/>
    </xf>
    <xf numFmtId="49" fontId="9" fillId="0" borderId="0" xfId="2" applyNumberFormat="1" applyFont="1" applyAlignment="1">
      <alignment horizontal="center" vertical="center"/>
    </xf>
    <xf numFmtId="49" fontId="16" fillId="0" borderId="0" xfId="2" applyNumberFormat="1" applyFont="1" applyAlignment="1">
      <alignment horizontal="center" vertical="center"/>
    </xf>
    <xf numFmtId="49" fontId="16" fillId="0" borderId="0" xfId="2" applyNumberFormat="1" applyFont="1" applyAlignment="1">
      <alignment horizontal="left" vertical="center"/>
    </xf>
    <xf numFmtId="176" fontId="9" fillId="0" borderId="27" xfId="2" applyNumberFormat="1" applyFont="1" applyBorder="1">
      <alignment vertical="center"/>
    </xf>
    <xf numFmtId="49" fontId="9" fillId="0" borderId="26" xfId="2" applyNumberFormat="1" applyFont="1" applyBorder="1">
      <alignment vertical="center"/>
    </xf>
    <xf numFmtId="176" fontId="9" fillId="0" borderId="27" xfId="2" applyNumberFormat="1" applyFont="1" applyBorder="1" applyAlignment="1">
      <alignment horizontal="right" vertical="center"/>
    </xf>
    <xf numFmtId="49" fontId="9" fillId="0" borderId="26" xfId="2" applyNumberFormat="1" applyFont="1" applyBorder="1" applyAlignment="1">
      <alignment horizontal="center" vertical="center"/>
    </xf>
    <xf numFmtId="49" fontId="16" fillId="0" borderId="26" xfId="2" applyNumberFormat="1" applyFont="1" applyBorder="1">
      <alignment vertical="center"/>
    </xf>
    <xf numFmtId="176" fontId="9" fillId="0" borderId="9" xfId="2" applyNumberFormat="1" applyFont="1" applyBorder="1" applyAlignment="1">
      <alignment horizontal="right" vertical="center"/>
    </xf>
    <xf numFmtId="49" fontId="9" fillId="0" borderId="11" xfId="2" applyNumberFormat="1" applyFont="1" applyBorder="1" applyAlignment="1">
      <alignment horizontal="center" vertical="center"/>
    </xf>
    <xf numFmtId="176" fontId="9" fillId="0" borderId="4" xfId="2" applyNumberFormat="1" applyFont="1" applyBorder="1" applyAlignment="1">
      <alignment horizontal="right" vertical="center"/>
    </xf>
    <xf numFmtId="49" fontId="20" fillId="0" borderId="5" xfId="2" applyNumberFormat="1" applyFont="1" applyBorder="1" applyAlignment="1">
      <alignment horizontal="center" vertical="center"/>
    </xf>
    <xf numFmtId="176" fontId="20" fillId="0" borderId="4" xfId="2" applyNumberFormat="1" applyFont="1" applyBorder="1" applyAlignment="1">
      <alignment horizontal="right" vertical="center"/>
    </xf>
    <xf numFmtId="49" fontId="9" fillId="0" borderId="5" xfId="2" applyNumberFormat="1" applyFont="1" applyBorder="1" applyAlignment="1">
      <alignment horizontal="center" vertical="center"/>
    </xf>
    <xf numFmtId="0" fontId="21" fillId="0" borderId="0" xfId="2" applyFont="1" applyAlignment="1">
      <alignment horizontal="left" vertical="center" readingOrder="1"/>
    </xf>
    <xf numFmtId="176" fontId="9" fillId="0" borderId="34" xfId="2" applyNumberFormat="1" applyFont="1" applyBorder="1" applyAlignment="1">
      <alignment horizontal="right" vertical="center"/>
    </xf>
    <xf numFmtId="49" fontId="20" fillId="0" borderId="35" xfId="2" applyNumberFormat="1" applyFont="1" applyBorder="1" applyAlignment="1">
      <alignment horizontal="center" vertical="center"/>
    </xf>
    <xf numFmtId="176" fontId="20" fillId="0" borderId="34" xfId="2" applyNumberFormat="1" applyFont="1" applyBorder="1" applyAlignment="1">
      <alignment horizontal="right" vertical="center"/>
    </xf>
    <xf numFmtId="49" fontId="9" fillId="0" borderId="35" xfId="2" applyNumberFormat="1" applyFont="1" applyBorder="1" applyAlignment="1">
      <alignment horizontal="center" vertical="center"/>
    </xf>
    <xf numFmtId="176" fontId="9" fillId="0" borderId="38" xfId="2" applyNumberFormat="1" applyFont="1" applyBorder="1" applyAlignment="1">
      <alignment horizontal="right" vertical="center"/>
    </xf>
    <xf numFmtId="49" fontId="9" fillId="0" borderId="40" xfId="2" applyNumberFormat="1" applyFont="1" applyBorder="1" applyAlignment="1">
      <alignment horizontal="center" vertical="center"/>
    </xf>
    <xf numFmtId="49" fontId="16" fillId="0" borderId="35" xfId="2" applyNumberFormat="1" applyFont="1" applyBorder="1" applyAlignment="1">
      <alignment horizontal="center" vertical="center"/>
    </xf>
    <xf numFmtId="176" fontId="16" fillId="0" borderId="34" xfId="2" applyNumberFormat="1" applyFont="1" applyBorder="1" applyAlignment="1">
      <alignment horizontal="right" vertical="center"/>
    </xf>
    <xf numFmtId="49" fontId="16" fillId="0" borderId="0" xfId="2" applyNumberFormat="1" applyFont="1" applyAlignment="1">
      <alignment horizontal="right" vertical="center"/>
    </xf>
    <xf numFmtId="49" fontId="19" fillId="0" borderId="0" xfId="2" applyNumberFormat="1" applyFont="1">
      <alignment vertical="center"/>
    </xf>
    <xf numFmtId="178" fontId="19" fillId="0" borderId="0" xfId="2" applyNumberFormat="1" applyFont="1" applyAlignment="1">
      <alignment vertical="center" shrinkToFit="1"/>
    </xf>
    <xf numFmtId="178" fontId="22" fillId="0" borderId="0" xfId="2" applyNumberFormat="1" applyFont="1" applyAlignment="1">
      <alignment vertical="center" shrinkToFit="1"/>
    </xf>
    <xf numFmtId="0" fontId="19" fillId="0" borderId="0" xfId="2" applyFont="1" applyAlignment="1">
      <alignment vertical="center" shrinkToFit="1"/>
    </xf>
    <xf numFmtId="49" fontId="22" fillId="0" borderId="0" xfId="2" applyNumberFormat="1" applyFont="1" applyAlignment="1">
      <alignment vertical="center" shrinkToFit="1"/>
    </xf>
    <xf numFmtId="49" fontId="22" fillId="0" borderId="0" xfId="2" applyNumberFormat="1" applyFont="1">
      <alignment vertical="center"/>
    </xf>
    <xf numFmtId="0" fontId="19" fillId="0" borderId="0" xfId="2" applyFont="1">
      <alignment vertical="center"/>
    </xf>
    <xf numFmtId="49" fontId="24" fillId="0" borderId="0" xfId="2" applyNumberFormat="1" applyFont="1">
      <alignment vertical="center"/>
    </xf>
    <xf numFmtId="0" fontId="28" fillId="2" borderId="0" xfId="0" applyFont="1" applyFill="1">
      <alignment vertical="center"/>
    </xf>
    <xf numFmtId="0" fontId="0" fillId="2" borderId="0" xfId="0" applyFill="1">
      <alignment vertical="center"/>
    </xf>
    <xf numFmtId="0" fontId="29" fillId="2" borderId="0" xfId="0" applyFont="1" applyFill="1">
      <alignment vertical="center"/>
    </xf>
    <xf numFmtId="0" fontId="0" fillId="2" borderId="0" xfId="0" applyFill="1" applyAlignment="1">
      <alignment horizontal="left" vertical="center"/>
    </xf>
    <xf numFmtId="0" fontId="0" fillId="2" borderId="0" xfId="0" applyFill="1" applyAlignment="1">
      <alignment horizontal="right" vertical="center"/>
    </xf>
    <xf numFmtId="0" fontId="0" fillId="3" borderId="12" xfId="0" applyFill="1" applyBorder="1">
      <alignment vertical="center"/>
    </xf>
    <xf numFmtId="0" fontId="0" fillId="0" borderId="12" xfId="0" applyBorder="1">
      <alignment vertical="center"/>
    </xf>
    <xf numFmtId="0" fontId="0" fillId="4" borderId="12" xfId="0" applyFill="1" applyBorder="1">
      <alignment vertical="center"/>
    </xf>
    <xf numFmtId="0" fontId="0" fillId="5" borderId="12" xfId="0" applyFill="1" applyBorder="1">
      <alignment vertical="center"/>
    </xf>
    <xf numFmtId="0" fontId="0" fillId="0" borderId="0" xfId="0" applyAlignment="1">
      <alignment horizontal="left" vertical="center"/>
    </xf>
    <xf numFmtId="180" fontId="0" fillId="0" borderId="8" xfId="0" quotePrefix="1" applyNumberFormat="1" applyBorder="1">
      <alignment vertical="center"/>
    </xf>
    <xf numFmtId="180" fontId="0" fillId="0" borderId="0" xfId="0" applyNumberFormat="1">
      <alignment vertical="center"/>
    </xf>
    <xf numFmtId="180" fontId="0" fillId="0" borderId="8" xfId="0" quotePrefix="1" applyNumberFormat="1" applyBorder="1" applyAlignment="1">
      <alignment horizontal="center" vertical="center"/>
    </xf>
    <xf numFmtId="180" fontId="0" fillId="0" borderId="0" xfId="0" applyNumberFormat="1" applyAlignment="1">
      <alignment horizontal="center" vertical="center"/>
    </xf>
    <xf numFmtId="0" fontId="0" fillId="0" borderId="0" xfId="0" applyAlignment="1">
      <alignment horizontal="center" vertical="center"/>
    </xf>
    <xf numFmtId="181" fontId="0" fillId="0" borderId="2" xfId="0" applyNumberFormat="1" applyBorder="1" applyAlignment="1">
      <alignment horizontal="center" vertical="center"/>
    </xf>
    <xf numFmtId="181" fontId="0" fillId="0" borderId="6" xfId="0" applyNumberFormat="1" applyBorder="1">
      <alignment vertical="center"/>
    </xf>
    <xf numFmtId="181" fontId="0" fillId="0" borderId="2" xfId="0" applyNumberFormat="1" applyBorder="1">
      <alignment vertical="center"/>
    </xf>
    <xf numFmtId="0" fontId="0" fillId="0" borderId="2" xfId="0" applyBorder="1" applyAlignment="1">
      <alignment horizontal="center" vertical="center"/>
    </xf>
    <xf numFmtId="0" fontId="31" fillId="0" borderId="10" xfId="0" applyFont="1" applyBorder="1">
      <alignment vertical="center"/>
    </xf>
    <xf numFmtId="0" fontId="0" fillId="0" borderId="10" xfId="0" applyBorder="1">
      <alignment vertical="center"/>
    </xf>
    <xf numFmtId="0" fontId="31" fillId="0" borderId="0" xfId="0" applyFont="1" applyAlignment="1">
      <alignment horizontal="left" vertical="center"/>
    </xf>
    <xf numFmtId="3" fontId="0" fillId="0" borderId="0" xfId="0" applyNumberFormat="1">
      <alignment vertical="center"/>
    </xf>
    <xf numFmtId="38" fontId="0" fillId="5" borderId="1" xfId="1" applyFont="1" applyFill="1" applyBorder="1" applyAlignment="1">
      <alignment vertical="center"/>
    </xf>
    <xf numFmtId="38" fontId="0" fillId="0" borderId="1" xfId="1" applyFont="1" applyBorder="1" applyAlignment="1">
      <alignment vertical="center"/>
    </xf>
    <xf numFmtId="0" fontId="0" fillId="0" borderId="42" xfId="0" applyBorder="1" applyAlignment="1">
      <alignment horizontal="left" vertical="center"/>
    </xf>
    <xf numFmtId="0" fontId="0" fillId="0" borderId="8" xfId="0" applyBorder="1">
      <alignment vertical="center"/>
    </xf>
    <xf numFmtId="0" fontId="0" fillId="0" borderId="1" xfId="0" applyBorder="1">
      <alignment vertical="center"/>
    </xf>
    <xf numFmtId="0" fontId="0" fillId="0" borderId="21" xfId="0" applyBorder="1">
      <alignment vertical="center"/>
    </xf>
    <xf numFmtId="0" fontId="0" fillId="0" borderId="42" xfId="0" applyBorder="1">
      <alignment vertical="center"/>
    </xf>
    <xf numFmtId="0" fontId="0" fillId="0" borderId="1" xfId="0" applyBorder="1" applyAlignment="1">
      <alignment horizontal="left" vertical="center"/>
    </xf>
    <xf numFmtId="0" fontId="1" fillId="0" borderId="37" xfId="0" applyFont="1" applyBorder="1" applyAlignment="1">
      <alignment vertical="center" wrapText="1"/>
    </xf>
    <xf numFmtId="0" fontId="1" fillId="0" borderId="46" xfId="0" applyFont="1" applyBorder="1" applyAlignment="1">
      <alignment vertical="center" wrapText="1"/>
    </xf>
    <xf numFmtId="0" fontId="1" fillId="0" borderId="32" xfId="0" applyFont="1" applyBorder="1" applyAlignment="1">
      <alignment vertical="center" wrapText="1"/>
    </xf>
    <xf numFmtId="0" fontId="1" fillId="0" borderId="23" xfId="0" applyFont="1" applyBorder="1" applyAlignment="1">
      <alignment vertical="center" wrapText="1"/>
    </xf>
    <xf numFmtId="0" fontId="39" fillId="0" borderId="0" xfId="0" applyFont="1">
      <alignment vertical="center"/>
    </xf>
    <xf numFmtId="0" fontId="0" fillId="0" borderId="6" xfId="0" applyBorder="1">
      <alignment vertical="center"/>
    </xf>
    <xf numFmtId="0" fontId="0" fillId="0" borderId="1" xfId="0" applyBorder="1" applyAlignment="1" applyProtection="1">
      <alignment horizontal="center" vertical="center"/>
      <protection locked="0"/>
    </xf>
    <xf numFmtId="0" fontId="0" fillId="0" borderId="11" xfId="0" applyBorder="1">
      <alignment vertical="center"/>
    </xf>
    <xf numFmtId="0" fontId="0" fillId="0" borderId="9" xfId="0" applyBorder="1">
      <alignment vertical="center"/>
    </xf>
    <xf numFmtId="0" fontId="0" fillId="0" borderId="13" xfId="0" applyBorder="1">
      <alignment vertical="center"/>
    </xf>
    <xf numFmtId="0" fontId="40" fillId="0" borderId="0" xfId="0" applyFont="1">
      <alignment vertical="center"/>
    </xf>
    <xf numFmtId="0" fontId="0" fillId="0" borderId="0" xfId="0" applyProtection="1">
      <alignment vertical="center"/>
      <protection locked="0"/>
    </xf>
    <xf numFmtId="0" fontId="41" fillId="0" borderId="0" xfId="0" applyFont="1">
      <alignment vertical="center"/>
    </xf>
    <xf numFmtId="0" fontId="0" fillId="0" borderId="7" xfId="0" applyBorder="1">
      <alignment vertical="center"/>
    </xf>
    <xf numFmtId="0" fontId="0" fillId="0" borderId="48" xfId="0" applyBorder="1">
      <alignment vertical="center"/>
    </xf>
    <xf numFmtId="0" fontId="0" fillId="0" borderId="4" xfId="0" applyBorder="1">
      <alignment vertical="center"/>
    </xf>
    <xf numFmtId="0" fontId="0" fillId="0" borderId="5" xfId="0" applyBorder="1">
      <alignment vertical="center"/>
    </xf>
    <xf numFmtId="0" fontId="0" fillId="0" borderId="22" xfId="0" applyBorder="1">
      <alignment vertical="center"/>
    </xf>
    <xf numFmtId="0" fontId="0" fillId="0" borderId="8" xfId="0" applyBorder="1" applyAlignment="1">
      <alignment horizontal="center" vertical="center"/>
    </xf>
    <xf numFmtId="0" fontId="40" fillId="0" borderId="8" xfId="0" applyFont="1" applyBorder="1" applyAlignment="1">
      <alignment horizontal="left" vertical="center"/>
    </xf>
    <xf numFmtId="0" fontId="36" fillId="8" borderId="6" xfId="0" applyFont="1" applyFill="1" applyBorder="1" applyAlignment="1">
      <alignment horizontal="center" vertical="center" shrinkToFit="1"/>
    </xf>
    <xf numFmtId="182" fontId="38" fillId="0" borderId="0" xfId="0" applyNumberFormat="1" applyFont="1">
      <alignment vertical="center"/>
    </xf>
    <xf numFmtId="0" fontId="36" fillId="0" borderId="0" xfId="0" applyFont="1" applyAlignment="1">
      <alignment horizontal="center" vertical="center" shrinkToFit="1"/>
    </xf>
    <xf numFmtId="182" fontId="0" fillId="5" borderId="12" xfId="0" applyNumberFormat="1" applyFill="1" applyBorder="1">
      <alignment vertical="center"/>
    </xf>
    <xf numFmtId="182" fontId="0" fillId="0" borderId="0" xfId="0" applyNumberFormat="1">
      <alignment vertical="center"/>
    </xf>
    <xf numFmtId="38" fontId="0" fillId="0" borderId="2" xfId="1" applyFont="1" applyBorder="1" applyAlignment="1" applyProtection="1">
      <alignment horizontal="left" vertical="center"/>
      <protection locked="0"/>
    </xf>
    <xf numFmtId="0" fontId="0" fillId="0" borderId="0" xfId="0" applyAlignment="1">
      <alignment horizontal="left" vertical="top"/>
    </xf>
    <xf numFmtId="0" fontId="42" fillId="0" borderId="49" xfId="0" applyFont="1" applyBorder="1" applyAlignment="1">
      <alignment vertical="top" wrapText="1"/>
    </xf>
    <xf numFmtId="0" fontId="42" fillId="0" borderId="50" xfId="0" applyFont="1" applyBorder="1" applyAlignment="1">
      <alignment vertical="top" wrapText="1"/>
    </xf>
    <xf numFmtId="0" fontId="42" fillId="0" borderId="51" xfId="0" applyFont="1" applyBorder="1" applyAlignment="1">
      <alignment vertical="top" wrapText="1"/>
    </xf>
    <xf numFmtId="0" fontId="42" fillId="0" borderId="52" xfId="0" applyFont="1" applyBorder="1" applyAlignment="1">
      <alignment vertical="top" wrapText="1"/>
    </xf>
    <xf numFmtId="0" fontId="43" fillId="0" borderId="52" xfId="0" applyFont="1" applyBorder="1" applyAlignment="1">
      <alignment vertical="top" wrapText="1"/>
    </xf>
    <xf numFmtId="0" fontId="42" fillId="0" borderId="0" xfId="0" applyFont="1" applyAlignment="1">
      <alignment vertical="top" wrapText="1"/>
    </xf>
    <xf numFmtId="0" fontId="42" fillId="0" borderId="54" xfId="0" applyFont="1" applyBorder="1" applyAlignment="1">
      <alignment vertical="top" wrapText="1"/>
    </xf>
    <xf numFmtId="0" fontId="42" fillId="0" borderId="53" xfId="0" applyFont="1" applyBorder="1" applyAlignment="1">
      <alignment vertical="top" wrapText="1"/>
    </xf>
    <xf numFmtId="0" fontId="42" fillId="0" borderId="55" xfId="0" applyFont="1" applyBorder="1" applyAlignment="1">
      <alignment vertical="top" wrapText="1"/>
    </xf>
    <xf numFmtId="0" fontId="43" fillId="0" borderId="13" xfId="0" applyFont="1" applyBorder="1" applyAlignment="1">
      <alignment vertical="top" wrapText="1"/>
    </xf>
    <xf numFmtId="0" fontId="42" fillId="0" borderId="56" xfId="0" applyFont="1" applyBorder="1" applyAlignment="1">
      <alignment vertical="top" wrapText="1"/>
    </xf>
    <xf numFmtId="0" fontId="42" fillId="0" borderId="57" xfId="0" applyFont="1" applyBorder="1" applyAlignment="1">
      <alignment horizontal="center" vertical="top" wrapText="1"/>
    </xf>
    <xf numFmtId="0" fontId="42" fillId="0" borderId="58" xfId="0" applyFont="1" applyBorder="1" applyAlignment="1">
      <alignment vertical="top" wrapText="1"/>
    </xf>
    <xf numFmtId="0" fontId="42" fillId="0" borderId="59" xfId="0" applyFont="1" applyBorder="1" applyAlignment="1">
      <alignment vertical="top" wrapText="1"/>
    </xf>
    <xf numFmtId="0" fontId="42" fillId="0" borderId="60" xfId="0" applyFont="1" applyBorder="1" applyAlignment="1">
      <alignment vertical="top" wrapText="1"/>
    </xf>
    <xf numFmtId="0" fontId="42" fillId="0" borderId="61" xfId="0" applyFont="1" applyBorder="1" applyAlignment="1">
      <alignment vertical="top" wrapText="1"/>
    </xf>
    <xf numFmtId="0" fontId="42" fillId="0" borderId="55" xfId="0" applyFont="1" applyBorder="1" applyAlignment="1">
      <alignment horizontal="left" vertical="center" wrapText="1"/>
    </xf>
    <xf numFmtId="0" fontId="43" fillId="0" borderId="62" xfId="0" applyFont="1" applyBorder="1" applyAlignment="1">
      <alignment horizontal="left" vertical="center" wrapText="1"/>
    </xf>
    <xf numFmtId="0" fontId="42" fillId="0" borderId="53" xfId="0" applyFont="1" applyBorder="1" applyAlignment="1">
      <alignment vertical="center" wrapText="1"/>
    </xf>
    <xf numFmtId="0" fontId="42" fillId="0" borderId="57" xfId="0" applyFont="1" applyBorder="1" applyAlignment="1">
      <alignment horizontal="left" vertical="top" wrapText="1" indent="1"/>
    </xf>
    <xf numFmtId="0" fontId="42" fillId="0" borderId="63" xfId="0" applyFont="1" applyBorder="1" applyAlignment="1">
      <alignment vertical="top" wrapText="1"/>
    </xf>
    <xf numFmtId="0" fontId="45" fillId="0" borderId="53" xfId="0" applyFont="1" applyBorder="1" applyAlignment="1">
      <alignment vertical="center" wrapText="1"/>
    </xf>
    <xf numFmtId="0" fontId="44" fillId="0" borderId="55" xfId="0" applyFont="1" applyBorder="1" applyAlignment="1">
      <alignment vertical="center" wrapText="1"/>
    </xf>
    <xf numFmtId="0" fontId="44" fillId="0" borderId="54" xfId="0" applyFont="1" applyBorder="1" applyAlignment="1">
      <alignment vertical="top" wrapText="1"/>
    </xf>
    <xf numFmtId="0" fontId="44" fillId="0" borderId="64" xfId="0" applyFont="1" applyBorder="1" applyAlignment="1">
      <alignment vertical="top" wrapText="1"/>
    </xf>
    <xf numFmtId="0" fontId="0" fillId="0" borderId="0" xfId="0" applyAlignment="1">
      <alignment wrapText="1"/>
    </xf>
    <xf numFmtId="0" fontId="39" fillId="0" borderId="53" xfId="4" applyFont="1" applyBorder="1" applyAlignment="1">
      <alignment vertical="center" wrapText="1"/>
    </xf>
    <xf numFmtId="0" fontId="39" fillId="0" borderId="57" xfId="4" applyFont="1" applyBorder="1" applyAlignment="1">
      <alignment horizontal="left" vertical="center" wrapText="1"/>
    </xf>
    <xf numFmtId="0" fontId="47" fillId="0" borderId="57" xfId="4" applyFont="1" applyBorder="1" applyAlignment="1">
      <alignment horizontal="left" vertical="center" wrapText="1"/>
    </xf>
    <xf numFmtId="0" fontId="51" fillId="0" borderId="57" xfId="4" applyFont="1" applyBorder="1" applyAlignment="1">
      <alignment horizontal="left" vertical="center" wrapText="1"/>
    </xf>
    <xf numFmtId="184" fontId="51" fillId="0" borderId="57" xfId="4" applyNumberFormat="1" applyFont="1" applyBorder="1" applyAlignment="1">
      <alignment horizontal="right" vertical="center" shrinkToFit="1"/>
    </xf>
    <xf numFmtId="0" fontId="42" fillId="0" borderId="55" xfId="0" applyFont="1" applyBorder="1" applyAlignment="1">
      <alignment vertical="center" wrapText="1"/>
    </xf>
    <xf numFmtId="0" fontId="42" fillId="0" borderId="65" xfId="0" applyFont="1" applyBorder="1" applyAlignment="1">
      <alignment horizontal="left" vertical="center" wrapText="1"/>
    </xf>
    <xf numFmtId="0" fontId="42" fillId="0" borderId="66" xfId="0" applyFont="1" applyBorder="1" applyAlignment="1">
      <alignment vertical="center" wrapText="1"/>
    </xf>
    <xf numFmtId="0" fontId="45" fillId="0" borderId="53" xfId="0" applyFont="1" applyBorder="1" applyAlignment="1">
      <alignment vertical="top" wrapText="1"/>
    </xf>
    <xf numFmtId="0" fontId="44" fillId="0" borderId="67" xfId="0" applyFont="1" applyBorder="1" applyAlignment="1">
      <alignment vertical="center" wrapText="1"/>
    </xf>
    <xf numFmtId="1" fontId="5" fillId="0" borderId="57" xfId="4" applyNumberFormat="1" applyFont="1" applyBorder="1" applyAlignment="1">
      <alignment horizontal="right" vertical="center" shrinkToFit="1"/>
    </xf>
    <xf numFmtId="0" fontId="39" fillId="0" borderId="57" xfId="4" applyFont="1" applyBorder="1" applyAlignment="1">
      <alignment vertical="center" wrapText="1"/>
    </xf>
    <xf numFmtId="0" fontId="42" fillId="0" borderId="58" xfId="0" applyFont="1" applyBorder="1" applyAlignment="1">
      <alignment vertical="center" wrapText="1"/>
    </xf>
    <xf numFmtId="0" fontId="45" fillId="0" borderId="57" xfId="0" applyFont="1" applyBorder="1" applyAlignment="1">
      <alignment horizontal="left" vertical="top" wrapText="1"/>
    </xf>
    <xf numFmtId="0" fontId="39" fillId="0" borderId="66" xfId="4" applyFont="1" applyBorder="1" applyAlignment="1">
      <alignment vertical="center" wrapText="1"/>
    </xf>
    <xf numFmtId="0" fontId="44" fillId="0" borderId="60" xfId="0" applyFont="1" applyBorder="1" applyAlignment="1">
      <alignment vertical="center" wrapText="1"/>
    </xf>
    <xf numFmtId="0" fontId="39" fillId="0" borderId="58" xfId="4" applyFont="1" applyBorder="1" applyAlignment="1">
      <alignment vertical="center" wrapText="1"/>
    </xf>
    <xf numFmtId="0" fontId="44" fillId="0" borderId="66" xfId="0" applyFont="1" applyBorder="1" applyAlignment="1">
      <alignment vertical="top" wrapText="1"/>
    </xf>
    <xf numFmtId="0" fontId="44" fillId="0" borderId="66" xfId="0" applyFont="1" applyBorder="1" applyAlignment="1">
      <alignment vertical="center" wrapText="1"/>
    </xf>
    <xf numFmtId="0" fontId="42" fillId="0" borderId="60" xfId="0" applyFont="1" applyBorder="1" applyAlignment="1">
      <alignment horizontal="left" vertical="center" wrapText="1"/>
    </xf>
    <xf numFmtId="0" fontId="42" fillId="0" borderId="56" xfId="0" applyFont="1" applyBorder="1" applyAlignment="1">
      <alignment horizontal="left" vertical="center" wrapText="1"/>
    </xf>
    <xf numFmtId="0" fontId="42" fillId="0" borderId="62" xfId="0" applyFont="1" applyBorder="1" applyAlignment="1">
      <alignment vertical="center" wrapText="1"/>
    </xf>
    <xf numFmtId="0" fontId="42" fillId="0" borderId="67" xfId="0" applyFont="1" applyBorder="1" applyAlignment="1">
      <alignment vertical="center" wrapText="1"/>
    </xf>
    <xf numFmtId="0" fontId="42" fillId="0" borderId="65" xfId="0" applyFont="1" applyBorder="1" applyAlignment="1">
      <alignment vertical="center" wrapText="1"/>
    </xf>
    <xf numFmtId="0" fontId="0" fillId="0" borderId="55" xfId="0" applyBorder="1" applyAlignment="1">
      <alignment vertical="center" wrapText="1"/>
    </xf>
    <xf numFmtId="0" fontId="0" fillId="0" borderId="67" xfId="0" applyBorder="1" applyAlignment="1">
      <alignment vertical="center" wrapText="1"/>
    </xf>
    <xf numFmtId="0" fontId="47" fillId="0" borderId="53" xfId="4" applyFont="1" applyBorder="1" applyAlignment="1">
      <alignment horizontal="left" vertical="center" wrapText="1"/>
    </xf>
    <xf numFmtId="0" fontId="39" fillId="0" borderId="54" xfId="4" applyFont="1" applyBorder="1" applyAlignment="1">
      <alignment horizontal="left" vertical="center" wrapText="1"/>
    </xf>
    <xf numFmtId="3" fontId="52" fillId="0" borderId="12" xfId="0" applyNumberFormat="1" applyFont="1" applyBorder="1" applyAlignment="1">
      <alignment vertical="top" shrinkToFit="1"/>
    </xf>
    <xf numFmtId="0" fontId="53" fillId="0" borderId="66" xfId="4" applyFont="1" applyBorder="1" applyAlignment="1">
      <alignment vertical="center" wrapText="1"/>
    </xf>
    <xf numFmtId="0" fontId="53" fillId="0" borderId="58" xfId="4" applyFont="1" applyBorder="1" applyAlignment="1">
      <alignment vertical="center" wrapText="1"/>
    </xf>
    <xf numFmtId="1" fontId="52" fillId="0" borderId="12" xfId="0" applyNumberFormat="1" applyFont="1" applyBorder="1" applyAlignment="1">
      <alignment vertical="top" shrinkToFit="1"/>
    </xf>
    <xf numFmtId="3" fontId="52" fillId="0" borderId="0" xfId="0" applyNumberFormat="1" applyFont="1" applyAlignment="1">
      <alignment vertical="top" shrinkToFit="1"/>
    </xf>
    <xf numFmtId="1" fontId="52" fillId="0" borderId="0" xfId="0" applyNumberFormat="1" applyFont="1" applyAlignment="1">
      <alignment vertical="top" shrinkToFit="1"/>
    </xf>
    <xf numFmtId="0" fontId="44" fillId="0" borderId="58" xfId="0" applyFont="1" applyBorder="1" applyAlignment="1">
      <alignment vertical="center" wrapText="1"/>
    </xf>
    <xf numFmtId="0" fontId="0" fillId="0" borderId="60" xfId="0" applyBorder="1" applyAlignment="1">
      <alignment vertical="center" wrapText="1"/>
    </xf>
    <xf numFmtId="0" fontId="44" fillId="0" borderId="53" xfId="0" applyFont="1" applyBorder="1" applyAlignment="1">
      <alignment vertical="center" wrapText="1"/>
    </xf>
    <xf numFmtId="0" fontId="44" fillId="0" borderId="58" xfId="0" applyFont="1" applyBorder="1" applyAlignment="1">
      <alignment vertical="top" wrapText="1"/>
    </xf>
    <xf numFmtId="0" fontId="42" fillId="0" borderId="60" xfId="0" applyFont="1" applyBorder="1" applyAlignment="1">
      <alignment vertical="center" wrapText="1"/>
    </xf>
    <xf numFmtId="0" fontId="42" fillId="0" borderId="56" xfId="0" applyFont="1" applyBorder="1" applyAlignment="1">
      <alignment vertical="center" wrapText="1"/>
    </xf>
    <xf numFmtId="0" fontId="0" fillId="0" borderId="55" xfId="0" applyBorder="1" applyAlignment="1">
      <alignment vertical="top" wrapText="1"/>
    </xf>
    <xf numFmtId="0" fontId="0" fillId="0" borderId="67" xfId="0" applyBorder="1" applyAlignment="1">
      <alignment vertical="top" wrapText="1"/>
    </xf>
    <xf numFmtId="0" fontId="42" fillId="0" borderId="66" xfId="0" applyFont="1" applyBorder="1" applyAlignment="1">
      <alignment vertical="top" wrapText="1"/>
    </xf>
    <xf numFmtId="0" fontId="0" fillId="0" borderId="60" xfId="0" applyBorder="1" applyAlignment="1">
      <alignment vertical="top" wrapText="1"/>
    </xf>
    <xf numFmtId="0" fontId="44" fillId="0" borderId="55" xfId="0" applyFont="1" applyBorder="1" applyAlignment="1">
      <alignment vertical="top" wrapText="1"/>
    </xf>
    <xf numFmtId="0" fontId="44" fillId="0" borderId="60" xfId="0" applyFont="1" applyBorder="1" applyAlignment="1">
      <alignment vertical="top" wrapText="1"/>
    </xf>
    <xf numFmtId="0" fontId="44" fillId="0" borderId="67" xfId="0" applyFont="1" applyBorder="1" applyAlignment="1">
      <alignment vertical="top" wrapText="1"/>
    </xf>
    <xf numFmtId="0" fontId="44" fillId="0" borderId="57" xfId="0" applyFont="1" applyBorder="1" applyAlignment="1">
      <alignment horizontal="left" vertical="top" wrapText="1"/>
    </xf>
    <xf numFmtId="0" fontId="44" fillId="0" borderId="53" xfId="0" applyFont="1" applyBorder="1" applyAlignment="1">
      <alignment vertical="top" wrapText="1"/>
    </xf>
    <xf numFmtId="0" fontId="42" fillId="0" borderId="0" xfId="0" applyFont="1" applyAlignment="1">
      <alignment vertical="center" wrapText="1"/>
    </xf>
    <xf numFmtId="0" fontId="42" fillId="0" borderId="0" xfId="0" applyFont="1" applyAlignment="1">
      <alignment horizontal="left" vertical="top" wrapText="1" indent="1"/>
    </xf>
    <xf numFmtId="0" fontId="42" fillId="0" borderId="0" xfId="0" applyFont="1" applyAlignment="1">
      <alignment horizontal="center" vertical="top" wrapText="1"/>
    </xf>
    <xf numFmtId="0" fontId="42" fillId="0" borderId="0" xfId="0" applyFont="1" applyAlignment="1">
      <alignment horizontal="left" vertical="top" wrapText="1"/>
    </xf>
    <xf numFmtId="0" fontId="0" fillId="0" borderId="0" xfId="0" applyAlignment="1">
      <alignment vertical="top" wrapText="1"/>
    </xf>
    <xf numFmtId="0" fontId="0" fillId="0" borderId="56" xfId="0" applyBorder="1" applyAlignment="1">
      <alignment vertical="top" wrapText="1"/>
    </xf>
    <xf numFmtId="0" fontId="42" fillId="0" borderId="70" xfId="0" applyFont="1" applyBorder="1" applyAlignment="1">
      <alignment horizontal="center" vertical="top" wrapText="1"/>
    </xf>
    <xf numFmtId="0" fontId="42" fillId="0" borderId="70" xfId="0" applyFont="1" applyBorder="1" applyAlignment="1">
      <alignment horizontal="left" vertical="top" wrapText="1" indent="1"/>
    </xf>
    <xf numFmtId="0" fontId="42" fillId="0" borderId="71" xfId="0" applyFont="1" applyBorder="1" applyAlignment="1">
      <alignment vertical="top" wrapText="1"/>
    </xf>
    <xf numFmtId="0" fontId="44" fillId="0" borderId="0" xfId="0" applyFont="1" applyAlignment="1">
      <alignment vertical="center" wrapText="1"/>
    </xf>
    <xf numFmtId="0" fontId="44" fillId="0" borderId="0" xfId="0" applyFont="1" applyAlignment="1">
      <alignment vertical="top" wrapText="1"/>
    </xf>
    <xf numFmtId="0" fontId="1" fillId="0" borderId="28" xfId="0" applyFont="1" applyBorder="1" applyAlignment="1">
      <alignment vertical="center" wrapText="1"/>
    </xf>
    <xf numFmtId="0" fontId="19" fillId="0" borderId="0" xfId="2" applyFont="1" applyAlignment="1">
      <alignment vertical="top"/>
    </xf>
    <xf numFmtId="0" fontId="32" fillId="0" borderId="0" xfId="0" applyFont="1">
      <alignment vertical="center"/>
    </xf>
    <xf numFmtId="0" fontId="0" fillId="0" borderId="73" xfId="0" applyBorder="1">
      <alignment vertical="center"/>
    </xf>
    <xf numFmtId="0" fontId="31" fillId="0" borderId="0" xfId="0" applyFont="1">
      <alignment vertical="center"/>
    </xf>
    <xf numFmtId="0" fontId="55" fillId="0" borderId="76" xfId="0" applyFont="1" applyBorder="1" applyAlignment="1">
      <alignment vertical="top" wrapText="1"/>
    </xf>
    <xf numFmtId="0" fontId="56" fillId="0" borderId="77" xfId="0" applyFont="1" applyBorder="1" applyAlignment="1">
      <alignment vertical="top" wrapText="1"/>
    </xf>
    <xf numFmtId="0" fontId="55" fillId="0" borderId="77" xfId="0" applyFont="1" applyBorder="1" applyAlignment="1">
      <alignment vertical="top" wrapText="1"/>
    </xf>
    <xf numFmtId="0" fontId="55" fillId="0" borderId="78" xfId="0" applyFont="1" applyBorder="1" applyAlignment="1">
      <alignment vertical="top" wrapText="1"/>
    </xf>
    <xf numFmtId="0" fontId="55" fillId="0" borderId="60" xfId="0" applyFont="1" applyBorder="1" applyAlignment="1">
      <alignment vertical="top" wrapText="1"/>
    </xf>
    <xf numFmtId="0" fontId="56" fillId="0" borderId="54" xfId="0" applyFont="1" applyBorder="1" applyAlignment="1">
      <alignment vertical="top" wrapText="1"/>
    </xf>
    <xf numFmtId="0" fontId="55" fillId="0" borderId="80" xfId="0" applyFont="1" applyBorder="1" applyAlignment="1">
      <alignment vertical="top" wrapText="1"/>
    </xf>
    <xf numFmtId="0" fontId="38" fillId="0" borderId="81" xfId="0" applyFont="1" applyBorder="1" applyAlignment="1">
      <alignment horizontal="left" vertical="center"/>
    </xf>
    <xf numFmtId="0" fontId="55" fillId="0" borderId="55" xfId="0" applyFont="1" applyBorder="1" applyAlignment="1">
      <alignment vertical="top" wrapText="1"/>
    </xf>
    <xf numFmtId="0" fontId="55" fillId="0" borderId="54" xfId="0" applyFont="1" applyBorder="1" applyAlignment="1">
      <alignment vertical="top" wrapText="1"/>
    </xf>
    <xf numFmtId="0" fontId="55" fillId="0" borderId="66" xfId="0" applyFont="1" applyBorder="1" applyAlignment="1">
      <alignment vertical="top" wrapText="1"/>
    </xf>
    <xf numFmtId="0" fontId="55" fillId="0" borderId="67" xfId="0" applyFont="1" applyBorder="1" applyAlignment="1">
      <alignment vertical="top" wrapText="1"/>
    </xf>
    <xf numFmtId="0" fontId="55" fillId="0" borderId="58" xfId="0" applyFont="1" applyBorder="1" applyAlignment="1">
      <alignment vertical="top" wrapText="1"/>
    </xf>
    <xf numFmtId="0" fontId="55" fillId="0" borderId="53" xfId="0" applyFont="1" applyBorder="1" applyAlignment="1">
      <alignment vertical="top" wrapText="1"/>
    </xf>
    <xf numFmtId="0" fontId="55" fillId="0" borderId="85" xfId="0" applyFont="1" applyBorder="1" applyAlignment="1">
      <alignment vertical="top" wrapText="1"/>
    </xf>
    <xf numFmtId="0" fontId="56" fillId="0" borderId="76" xfId="0" applyFont="1" applyBorder="1" applyAlignment="1">
      <alignment vertical="top" wrapText="1"/>
    </xf>
    <xf numFmtId="0" fontId="55" fillId="0" borderId="86" xfId="0" applyFont="1" applyBorder="1" applyAlignment="1">
      <alignment vertical="top" wrapText="1"/>
    </xf>
    <xf numFmtId="0" fontId="38" fillId="0" borderId="87" xfId="0" applyFont="1" applyBorder="1" applyAlignment="1">
      <alignment horizontal="left" vertical="center"/>
    </xf>
    <xf numFmtId="0" fontId="55" fillId="0" borderId="75" xfId="0" applyFont="1" applyBorder="1" applyAlignment="1">
      <alignment vertical="top" wrapText="1"/>
    </xf>
    <xf numFmtId="0" fontId="55" fillId="0" borderId="79" xfId="0" applyFont="1" applyBorder="1" applyAlignment="1">
      <alignment vertical="top" wrapText="1"/>
    </xf>
    <xf numFmtId="0" fontId="44" fillId="0" borderId="85" xfId="0" applyFont="1" applyBorder="1" applyAlignment="1">
      <alignment vertical="top" wrapText="1"/>
    </xf>
    <xf numFmtId="0" fontId="44" fillId="0" borderId="80" xfId="0" applyFont="1" applyBorder="1" applyAlignment="1">
      <alignment vertical="top" wrapText="1"/>
    </xf>
    <xf numFmtId="0" fontId="44" fillId="0" borderId="82" xfId="0" applyFont="1" applyBorder="1" applyAlignment="1">
      <alignment vertical="top" wrapText="1"/>
    </xf>
    <xf numFmtId="0" fontId="44" fillId="0" borderId="83" xfId="0" applyFont="1" applyBorder="1" applyAlignment="1">
      <alignment vertical="top" wrapText="1"/>
    </xf>
    <xf numFmtId="0" fontId="44" fillId="0" borderId="84" xfId="0" applyFont="1" applyBorder="1" applyAlignment="1">
      <alignment vertical="top" wrapText="1"/>
    </xf>
    <xf numFmtId="0" fontId="56" fillId="0" borderId="88" xfId="0" applyFont="1" applyBorder="1" applyAlignment="1">
      <alignment vertical="top" wrapText="1"/>
    </xf>
    <xf numFmtId="0" fontId="44" fillId="0" borderId="88" xfId="0" applyFont="1" applyBorder="1" applyAlignment="1">
      <alignment vertical="top" wrapText="1"/>
    </xf>
    <xf numFmtId="0" fontId="44" fillId="0" borderId="89" xfId="0" applyFont="1" applyBorder="1" applyAlignment="1">
      <alignment vertical="top" wrapText="1"/>
    </xf>
    <xf numFmtId="0" fontId="56" fillId="0" borderId="0" xfId="0" applyFont="1" applyAlignment="1">
      <alignment vertical="top" wrapText="1"/>
    </xf>
    <xf numFmtId="0" fontId="57" fillId="0" borderId="0" xfId="0" applyFont="1">
      <alignment vertical="center"/>
    </xf>
    <xf numFmtId="0" fontId="57" fillId="0" borderId="0" xfId="0" applyFont="1" applyAlignment="1">
      <alignment vertical="center" wrapText="1"/>
    </xf>
    <xf numFmtId="0" fontId="58" fillId="0" borderId="0" xfId="0" applyFont="1" applyAlignment="1">
      <alignment horizontal="center" vertical="center" wrapText="1"/>
    </xf>
    <xf numFmtId="0" fontId="59" fillId="0" borderId="0" xfId="0" applyFont="1">
      <alignment vertical="center"/>
    </xf>
    <xf numFmtId="0" fontId="59" fillId="0" borderId="0" xfId="0" applyFont="1" applyAlignment="1">
      <alignment horizontal="right" vertical="center"/>
    </xf>
    <xf numFmtId="0" fontId="59" fillId="0" borderId="0" xfId="0" applyFont="1" applyAlignment="1" applyProtection="1">
      <alignment vertical="center" wrapText="1"/>
      <protection locked="0"/>
    </xf>
    <xf numFmtId="0" fontId="59" fillId="0" borderId="0" xfId="0" applyFont="1" applyProtection="1">
      <alignment vertical="center"/>
      <protection locked="0"/>
    </xf>
    <xf numFmtId="0" fontId="57" fillId="0" borderId="0" xfId="0" applyFont="1" applyAlignment="1">
      <alignment horizontal="center" vertical="center"/>
    </xf>
    <xf numFmtId="0" fontId="57" fillId="0" borderId="0" xfId="0" applyFont="1" applyAlignment="1">
      <alignment horizontal="justify" vertical="center"/>
    </xf>
    <xf numFmtId="0" fontId="57" fillId="0" borderId="90" xfId="0" applyFont="1" applyBorder="1">
      <alignment vertical="center"/>
    </xf>
    <xf numFmtId="0" fontId="57" fillId="0" borderId="91" xfId="0" applyFont="1" applyBorder="1">
      <alignment vertical="center"/>
    </xf>
    <xf numFmtId="0" fontId="61" fillId="0" borderId="0" xfId="0" applyFont="1" applyAlignment="1">
      <alignment horizontal="justify" vertical="center"/>
    </xf>
    <xf numFmtId="0" fontId="8" fillId="0" borderId="0" xfId="0" applyFont="1" applyAlignment="1">
      <alignment horizontal="left" vertical="center"/>
    </xf>
    <xf numFmtId="0" fontId="8" fillId="0" borderId="0" xfId="0" applyFont="1" applyAlignment="1">
      <alignment horizontal="justify" vertical="center"/>
    </xf>
    <xf numFmtId="0" fontId="8" fillId="0" borderId="0" xfId="0" applyFont="1" applyAlignment="1">
      <alignment horizontal="left" vertical="center" indent="2"/>
    </xf>
    <xf numFmtId="0" fontId="1" fillId="0" borderId="45" xfId="0" applyFont="1" applyBorder="1" applyAlignment="1">
      <alignment vertical="center" wrapText="1"/>
    </xf>
    <xf numFmtId="0" fontId="42" fillId="12" borderId="55" xfId="0" applyFont="1" applyFill="1" applyBorder="1" applyAlignment="1">
      <alignment vertical="center" wrapText="1"/>
    </xf>
    <xf numFmtId="0" fontId="43" fillId="10" borderId="55" xfId="0" applyFont="1" applyFill="1" applyBorder="1" applyAlignment="1">
      <alignment vertical="center" wrapText="1"/>
    </xf>
    <xf numFmtId="0" fontId="42" fillId="10" borderId="55" xfId="0" applyFont="1" applyFill="1" applyBorder="1" applyAlignment="1">
      <alignment vertical="center" wrapText="1"/>
    </xf>
    <xf numFmtId="0" fontId="42" fillId="10" borderId="54" xfId="0" applyFont="1" applyFill="1" applyBorder="1" applyAlignment="1">
      <alignment horizontal="center" vertical="top" wrapText="1"/>
    </xf>
    <xf numFmtId="0" fontId="43" fillId="10" borderId="55" xfId="0" applyFont="1" applyFill="1" applyBorder="1" applyAlignment="1">
      <alignment vertical="top" wrapText="1"/>
    </xf>
    <xf numFmtId="0" fontId="42" fillId="10" borderId="54" xfId="0" applyFont="1" applyFill="1" applyBorder="1" applyAlignment="1">
      <alignment horizontal="left" vertical="top" wrapText="1"/>
    </xf>
    <xf numFmtId="0" fontId="42" fillId="10" borderId="55" xfId="0" applyFont="1" applyFill="1" applyBorder="1" applyAlignment="1">
      <alignment vertical="top" wrapText="1"/>
    </xf>
    <xf numFmtId="0" fontId="42" fillId="12" borderId="67" xfId="0" applyFont="1" applyFill="1" applyBorder="1" applyAlignment="1">
      <alignment horizontal="left" vertical="center" wrapText="1"/>
    </xf>
    <xf numFmtId="0" fontId="42" fillId="0" borderId="62" xfId="0" applyFont="1" applyBorder="1" applyAlignment="1">
      <alignment vertical="top" wrapText="1"/>
    </xf>
    <xf numFmtId="0" fontId="0" fillId="0" borderId="65" xfId="0" applyBorder="1" applyAlignment="1">
      <alignment vertical="top" wrapText="1"/>
    </xf>
    <xf numFmtId="0" fontId="0" fillId="0" borderId="66" xfId="0" applyBorder="1" applyAlignment="1">
      <alignment vertical="top" wrapText="1"/>
    </xf>
    <xf numFmtId="0" fontId="0" fillId="0" borderId="58" xfId="0" applyBorder="1" applyAlignment="1">
      <alignment vertical="top" wrapText="1"/>
    </xf>
    <xf numFmtId="0" fontId="42" fillId="12" borderId="57" xfId="0" applyFont="1" applyFill="1" applyBorder="1" applyAlignment="1">
      <alignment horizontal="left" vertical="top" wrapText="1" indent="1"/>
    </xf>
    <xf numFmtId="0" fontId="42" fillId="12" borderId="63" xfId="0" applyFont="1" applyFill="1" applyBorder="1" applyAlignment="1">
      <alignment vertical="top" wrapText="1"/>
    </xf>
    <xf numFmtId="0" fontId="0" fillId="0" borderId="66" xfId="0" applyBorder="1" applyAlignment="1">
      <alignment vertical="center" wrapText="1"/>
    </xf>
    <xf numFmtId="0" fontId="0" fillId="0" borderId="58" xfId="0" applyBorder="1" applyAlignment="1">
      <alignment vertical="center" wrapText="1"/>
    </xf>
    <xf numFmtId="0" fontId="66" fillId="0" borderId="0" xfId="0" applyFont="1" applyAlignment="1">
      <alignment horizontal="left" vertical="center"/>
    </xf>
    <xf numFmtId="0" fontId="67" fillId="0" borderId="55" xfId="0" applyFont="1" applyBorder="1" applyAlignment="1">
      <alignment vertical="top" wrapText="1"/>
    </xf>
    <xf numFmtId="0" fontId="67" fillId="0" borderId="54" xfId="0" applyFont="1" applyBorder="1" applyAlignment="1">
      <alignment vertical="top" wrapText="1"/>
    </xf>
    <xf numFmtId="0" fontId="67" fillId="0" borderId="64" xfId="0" applyFont="1" applyBorder="1" applyAlignment="1">
      <alignment vertical="top" wrapText="1"/>
    </xf>
    <xf numFmtId="0" fontId="67" fillId="0" borderId="58" xfId="0" applyFont="1" applyBorder="1" applyAlignment="1">
      <alignment vertical="top" wrapText="1"/>
    </xf>
    <xf numFmtId="0" fontId="67" fillId="0" borderId="60" xfId="0" applyFont="1" applyBorder="1" applyAlignment="1">
      <alignment vertical="top" wrapText="1"/>
    </xf>
    <xf numFmtId="0" fontId="44" fillId="0" borderId="92" xfId="0" applyFont="1" applyBorder="1" applyAlignment="1">
      <alignment vertical="top" wrapText="1"/>
    </xf>
    <xf numFmtId="0" fontId="42" fillId="0" borderId="68" xfId="0" applyFont="1" applyBorder="1" applyAlignment="1">
      <alignment horizontal="center" vertical="top" wrapText="1"/>
    </xf>
    <xf numFmtId="0" fontId="0" fillId="0" borderId="62" xfId="0" applyBorder="1" applyAlignment="1">
      <alignment vertical="top" wrapText="1"/>
    </xf>
    <xf numFmtId="0" fontId="42" fillId="0" borderId="68" xfId="0" applyFont="1" applyBorder="1" applyAlignment="1">
      <alignment horizontal="left" vertical="top" wrapText="1"/>
    </xf>
    <xf numFmtId="0" fontId="42" fillId="0" borderId="69" xfId="0" applyFont="1" applyBorder="1" applyAlignment="1">
      <alignment horizontal="left" vertical="top" wrapText="1"/>
    </xf>
    <xf numFmtId="0" fontId="42" fillId="12" borderId="49" xfId="0" applyFont="1" applyFill="1" applyBorder="1" applyAlignment="1">
      <alignment vertical="center" wrapText="1"/>
    </xf>
    <xf numFmtId="0" fontId="42" fillId="12" borderId="93" xfId="0" applyFont="1" applyFill="1" applyBorder="1" applyAlignment="1">
      <alignment horizontal="left" vertical="top" wrapText="1" indent="1"/>
    </xf>
    <xf numFmtId="0" fontId="42" fillId="12" borderId="94" xfId="0" applyFont="1" applyFill="1" applyBorder="1" applyAlignment="1">
      <alignment vertical="top" wrapText="1"/>
    </xf>
    <xf numFmtId="0" fontId="42" fillId="12" borderId="8" xfId="0" applyFont="1" applyFill="1" applyBorder="1" applyAlignment="1">
      <alignment vertical="center" wrapText="1"/>
    </xf>
    <xf numFmtId="0" fontId="42" fillId="12" borderId="95" xfId="0" applyFont="1" applyFill="1" applyBorder="1" applyAlignment="1">
      <alignment vertical="center" wrapText="1"/>
    </xf>
    <xf numFmtId="0" fontId="42" fillId="12" borderId="70" xfId="0" applyFont="1" applyFill="1" applyBorder="1" applyAlignment="1">
      <alignment horizontal="left" vertical="top" wrapText="1" indent="1"/>
    </xf>
    <xf numFmtId="0" fontId="42" fillId="12" borderId="71" xfId="0" applyFont="1" applyFill="1" applyBorder="1" applyAlignment="1">
      <alignment vertical="top" wrapText="1"/>
    </xf>
    <xf numFmtId="0" fontId="42" fillId="12" borderId="65" xfId="0" applyFont="1" applyFill="1" applyBorder="1" applyAlignment="1">
      <alignment vertical="center" wrapText="1"/>
    </xf>
    <xf numFmtId="0" fontId="43" fillId="12" borderId="49" xfId="0" applyFont="1" applyFill="1" applyBorder="1" applyAlignment="1">
      <alignment vertical="center" wrapText="1"/>
    </xf>
    <xf numFmtId="0" fontId="42" fillId="12" borderId="58" xfId="0" applyFont="1" applyFill="1" applyBorder="1" applyAlignment="1">
      <alignment horizontal="left" vertical="top" wrapText="1" indent="1"/>
    </xf>
    <xf numFmtId="0" fontId="42" fillId="12" borderId="59" xfId="0" applyFont="1" applyFill="1" applyBorder="1" applyAlignment="1">
      <alignment vertical="top" wrapText="1"/>
    </xf>
    <xf numFmtId="0" fontId="42" fillId="12" borderId="66" xfId="0" applyFont="1" applyFill="1" applyBorder="1" applyAlignment="1">
      <alignment vertical="center" wrapText="1"/>
    </xf>
    <xf numFmtId="0" fontId="0" fillId="12" borderId="65" xfId="0" applyFill="1" applyBorder="1" applyAlignment="1">
      <alignment vertical="top" wrapText="1"/>
    </xf>
    <xf numFmtId="0" fontId="42" fillId="12" borderId="66" xfId="0" applyFont="1" applyFill="1" applyBorder="1" applyAlignment="1">
      <alignment vertical="top" wrapText="1"/>
    </xf>
    <xf numFmtId="0" fontId="42" fillId="12" borderId="65" xfId="0" applyFont="1" applyFill="1" applyBorder="1" applyAlignment="1">
      <alignment horizontal="left" vertical="top" wrapText="1"/>
    </xf>
    <xf numFmtId="0" fontId="42" fillId="12" borderId="53" xfId="0" applyFont="1" applyFill="1" applyBorder="1" applyAlignment="1">
      <alignment horizontal="center" vertical="top" wrapText="1"/>
    </xf>
    <xf numFmtId="0" fontId="42" fillId="12" borderId="65" xfId="0" applyFont="1" applyFill="1" applyBorder="1" applyAlignment="1">
      <alignment vertical="top" wrapText="1"/>
    </xf>
    <xf numFmtId="0" fontId="42" fillId="12" borderId="95" xfId="0" applyFont="1" applyFill="1" applyBorder="1" applyAlignment="1">
      <alignment horizontal="left" vertical="top" wrapText="1"/>
    </xf>
    <xf numFmtId="0" fontId="42" fillId="12" borderId="96" xfId="0" applyFont="1" applyFill="1" applyBorder="1" applyAlignment="1">
      <alignment horizontal="center" vertical="top" wrapText="1"/>
    </xf>
    <xf numFmtId="0" fontId="44" fillId="0" borderId="53" xfId="0" applyFont="1" applyBorder="1" applyAlignment="1">
      <alignment horizontal="left" vertical="top" wrapText="1"/>
    </xf>
    <xf numFmtId="0" fontId="44" fillId="0" borderId="66" xfId="0" applyFont="1" applyBorder="1" applyAlignment="1">
      <alignment horizontal="left" vertical="top" wrapText="1"/>
    </xf>
    <xf numFmtId="0" fontId="44" fillId="0" borderId="58" xfId="0" applyFont="1" applyBorder="1" applyAlignment="1">
      <alignment horizontal="left" vertical="top" wrapText="1"/>
    </xf>
    <xf numFmtId="0" fontId="44" fillId="0" borderId="53" xfId="0" applyFont="1" applyBorder="1" applyAlignment="1">
      <alignment horizontal="left" vertical="center" wrapText="1"/>
    </xf>
    <xf numFmtId="0" fontId="44" fillId="0" borderId="66" xfId="0" applyFont="1" applyBorder="1" applyAlignment="1">
      <alignment horizontal="left" vertical="center" wrapText="1"/>
    </xf>
    <xf numFmtId="0" fontId="44" fillId="0" borderId="58" xfId="0" applyFont="1" applyBorder="1" applyAlignment="1">
      <alignment horizontal="left" vertical="center" wrapText="1"/>
    </xf>
    <xf numFmtId="0" fontId="55" fillId="0" borderId="74" xfId="0" applyFont="1" applyBorder="1" applyAlignment="1">
      <alignment horizontal="left" vertical="top" wrapText="1"/>
    </xf>
    <xf numFmtId="0" fontId="55" fillId="0" borderId="79" xfId="0" applyFont="1" applyBorder="1" applyAlignment="1">
      <alignment horizontal="left" vertical="top" wrapText="1"/>
    </xf>
    <xf numFmtId="0" fontId="55" fillId="0" borderId="75" xfId="0" applyFont="1" applyBorder="1" applyAlignment="1">
      <alignment horizontal="left" vertical="top" wrapText="1"/>
    </xf>
    <xf numFmtId="0" fontId="55" fillId="0" borderId="58" xfId="0" applyFont="1" applyBorder="1" applyAlignment="1">
      <alignment horizontal="left" vertical="top" wrapText="1"/>
    </xf>
    <xf numFmtId="0" fontId="55" fillId="0" borderId="53" xfId="0" applyFont="1" applyBorder="1" applyAlignment="1">
      <alignment horizontal="left" vertical="top" wrapText="1"/>
    </xf>
    <xf numFmtId="0" fontId="67" fillId="0" borderId="53" xfId="0" applyFont="1" applyBorder="1" applyAlignment="1">
      <alignment horizontal="left" vertical="top" wrapText="1"/>
    </xf>
    <xf numFmtId="0" fontId="67" fillId="0" borderId="58" xfId="0" applyFont="1" applyBorder="1" applyAlignment="1">
      <alignment horizontal="left" vertical="top" wrapText="1"/>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72" xfId="0" applyBorder="1" applyAlignment="1">
      <alignment horizontal="center" vertical="center"/>
    </xf>
    <xf numFmtId="49" fontId="0" fillId="0" borderId="6"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1" xfId="0" applyNumberFormat="1" applyBorder="1" applyAlignment="1" applyProtection="1">
      <alignment horizontal="center" vertical="center"/>
      <protection locked="0"/>
    </xf>
    <xf numFmtId="178" fontId="0" fillId="0" borderId="6" xfId="0" quotePrefix="1" applyNumberFormat="1" applyBorder="1" applyAlignment="1" applyProtection="1">
      <alignment horizontal="center" vertical="center"/>
      <protection locked="0"/>
    </xf>
    <xf numFmtId="178" fontId="0" fillId="0" borderId="1" xfId="0" applyNumberFormat="1" applyBorder="1" applyAlignment="1" applyProtection="1">
      <alignment horizontal="center" vertical="center"/>
      <protection locked="0"/>
    </xf>
    <xf numFmtId="14" fontId="0" fillId="0" borderId="6" xfId="0" applyNumberFormat="1" applyBorder="1" applyAlignment="1" applyProtection="1">
      <alignment horizontal="center" vertical="center"/>
      <protection locked="0"/>
    </xf>
    <xf numFmtId="14" fontId="0" fillId="0" borderId="2" xfId="0" applyNumberFormat="1" applyBorder="1" applyAlignment="1" applyProtection="1">
      <alignment horizontal="center" vertical="center"/>
      <protection locked="0"/>
    </xf>
    <xf numFmtId="14" fontId="0" fillId="0" borderId="1" xfId="0" applyNumberFormat="1" applyBorder="1" applyAlignment="1" applyProtection="1">
      <alignment horizontal="center" vertical="center"/>
      <protection locked="0"/>
    </xf>
    <xf numFmtId="0" fontId="44" fillId="0" borderId="53" xfId="0" applyFont="1" applyBorder="1" applyAlignment="1">
      <alignment horizontal="left" vertical="center" wrapText="1"/>
    </xf>
    <xf numFmtId="0" fontId="44" fillId="0" borderId="66" xfId="0" applyFont="1" applyBorder="1" applyAlignment="1">
      <alignment horizontal="left" vertical="center" wrapText="1"/>
    </xf>
    <xf numFmtId="0" fontId="44" fillId="0" borderId="58" xfId="0" applyFont="1" applyBorder="1" applyAlignment="1">
      <alignment horizontal="left" vertical="center" wrapText="1"/>
    </xf>
    <xf numFmtId="0" fontId="44" fillId="0" borderId="53" xfId="0" applyFont="1" applyBorder="1" applyAlignment="1">
      <alignment horizontal="left" vertical="top" wrapText="1"/>
    </xf>
    <xf numFmtId="0" fontId="44" fillId="0" borderId="58" xfId="0" applyFont="1" applyBorder="1" applyAlignment="1">
      <alignment horizontal="left" vertical="top" wrapText="1"/>
    </xf>
    <xf numFmtId="0" fontId="39" fillId="0" borderId="53" xfId="4" applyFont="1" applyBorder="1" applyAlignment="1">
      <alignment vertical="center" wrapText="1"/>
    </xf>
    <xf numFmtId="0" fontId="39" fillId="0" borderId="66" xfId="4" applyFont="1" applyBorder="1" applyAlignment="1">
      <alignment vertical="center" wrapText="1"/>
    </xf>
    <xf numFmtId="0" fontId="39" fillId="0" borderId="58" xfId="4" applyFont="1" applyBorder="1" applyAlignment="1">
      <alignment vertical="center" wrapText="1"/>
    </xf>
    <xf numFmtId="0" fontId="0" fillId="0" borderId="12" xfId="0" applyBorder="1" applyAlignment="1">
      <alignment horizontal="left" vertical="center"/>
    </xf>
    <xf numFmtId="0" fontId="0" fillId="0" borderId="12" xfId="0" applyBorder="1" applyAlignment="1" applyProtection="1">
      <alignment horizontal="center" vertical="center"/>
      <protection locked="0"/>
    </xf>
    <xf numFmtId="0" fontId="0" fillId="0" borderId="12" xfId="0" applyBorder="1" applyAlignment="1">
      <alignment horizontal="left" vertical="center" wrapText="1"/>
    </xf>
    <xf numFmtId="49" fontId="0" fillId="0" borderId="12" xfId="0" applyNumberForma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33" fillId="6" borderId="12" xfId="0" applyFont="1" applyFill="1" applyBorder="1" applyAlignment="1">
      <alignment horizontal="left" vertical="center"/>
    </xf>
    <xf numFmtId="0" fontId="0" fillId="0" borderId="6" xfId="0" applyBorder="1" applyAlignment="1">
      <alignment horizontal="left" vertical="center"/>
    </xf>
    <xf numFmtId="0" fontId="0" fillId="0" borderId="2" xfId="0" applyBorder="1" applyAlignment="1">
      <alignment horizontal="left" vertical="center"/>
    </xf>
    <xf numFmtId="0" fontId="0" fillId="0" borderId="1" xfId="0" applyBorder="1" applyAlignment="1">
      <alignment horizontal="left" vertical="center"/>
    </xf>
    <xf numFmtId="182" fontId="0" fillId="0" borderId="6" xfId="0" applyNumberFormat="1" applyBorder="1" applyAlignment="1" applyProtection="1">
      <alignment horizontal="center" vertical="center"/>
      <protection locked="0"/>
    </xf>
    <xf numFmtId="182" fontId="0" fillId="0" borderId="2" xfId="0" applyNumberFormat="1" applyBorder="1" applyAlignment="1" applyProtection="1">
      <alignment horizontal="center" vertical="center"/>
      <protection locked="0"/>
    </xf>
    <xf numFmtId="182" fontId="0" fillId="0" borderId="1" xfId="0" applyNumberFormat="1" applyBorder="1" applyAlignment="1" applyProtection="1">
      <alignment horizontal="center" vertical="center"/>
      <protection locked="0"/>
    </xf>
    <xf numFmtId="179" fontId="0" fillId="0" borderId="6" xfId="0" applyNumberFormat="1" applyBorder="1" applyAlignment="1" applyProtection="1">
      <alignment horizontal="center" vertical="center"/>
      <protection locked="0"/>
    </xf>
    <xf numFmtId="179" fontId="0" fillId="0" borderId="2" xfId="0" applyNumberFormat="1" applyBorder="1" applyAlignment="1" applyProtection="1">
      <alignment horizontal="center" vertical="center"/>
      <protection locked="0"/>
    </xf>
    <xf numFmtId="179" fontId="0" fillId="0" borderId="1" xfId="0" applyNumberFormat="1" applyBorder="1" applyAlignment="1" applyProtection="1">
      <alignment horizontal="center" vertical="center"/>
      <protection locked="0"/>
    </xf>
    <xf numFmtId="0" fontId="0" fillId="0" borderId="6"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35" fillId="7" borderId="12" xfId="0" applyFont="1" applyFill="1" applyBorder="1" applyAlignment="1">
      <alignment horizontal="left" vertical="center"/>
    </xf>
    <xf numFmtId="0" fontId="0" fillId="0" borderId="2"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49" fontId="54" fillId="0" borderId="6" xfId="0" applyNumberFormat="1" applyFont="1" applyBorder="1" applyAlignment="1" applyProtection="1">
      <alignment horizontal="center" vertical="center" shrinkToFit="1"/>
      <protection locked="0"/>
    </xf>
    <xf numFmtId="49" fontId="54" fillId="0" borderId="1" xfId="0" applyNumberFormat="1" applyFont="1" applyBorder="1" applyAlignment="1" applyProtection="1">
      <alignment horizontal="center" vertical="center" shrinkToFit="1"/>
      <protection locked="0"/>
    </xf>
    <xf numFmtId="0" fontId="0" fillId="0" borderId="6" xfId="0" applyBorder="1" applyAlignment="1">
      <alignment horizontal="center" vertical="center"/>
    </xf>
    <xf numFmtId="0" fontId="0" fillId="0" borderId="2" xfId="0" applyBorder="1" applyAlignment="1">
      <alignment horizontal="center" vertical="center"/>
    </xf>
    <xf numFmtId="182" fontId="0" fillId="0" borderId="5" xfId="0" applyNumberFormat="1" applyBorder="1" applyAlignment="1" applyProtection="1">
      <alignment horizontal="center" vertical="center"/>
      <protection locked="0"/>
    </xf>
    <xf numFmtId="182" fontId="0" fillId="0" borderId="3" xfId="0" applyNumberFormat="1" applyBorder="1" applyAlignment="1" applyProtection="1">
      <alignment horizontal="center" vertical="center"/>
      <protection locked="0"/>
    </xf>
    <xf numFmtId="0" fontId="35" fillId="11" borderId="12" xfId="0" applyFont="1" applyFill="1" applyBorder="1" applyAlignment="1">
      <alignment horizontal="left" vertical="center"/>
    </xf>
    <xf numFmtId="182" fontId="0" fillId="5" borderId="12" xfId="0" applyNumberFormat="1" applyFill="1" applyBorder="1" applyAlignment="1">
      <alignment horizontal="center" vertical="center"/>
    </xf>
    <xf numFmtId="38" fontId="0" fillId="5" borderId="12" xfId="0" applyNumberFormat="1" applyFill="1" applyBorder="1" applyAlignment="1">
      <alignment horizontal="center" vertical="center"/>
    </xf>
    <xf numFmtId="0" fontId="0" fillId="5" borderId="12" xfId="0" applyFill="1" applyBorder="1" applyAlignment="1">
      <alignment horizontal="center" vertical="center"/>
    </xf>
    <xf numFmtId="0" fontId="37" fillId="0" borderId="12" xfId="0" applyFont="1" applyBorder="1" applyAlignment="1">
      <alignment horizontal="left" vertical="center" wrapText="1"/>
    </xf>
    <xf numFmtId="0" fontId="37" fillId="0" borderId="12" xfId="0" applyFont="1" applyBorder="1" applyAlignment="1">
      <alignment horizontal="left" vertical="center"/>
    </xf>
    <xf numFmtId="0" fontId="0" fillId="0" borderId="6" xfId="0"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182" fontId="0" fillId="0" borderId="11" xfId="0" applyNumberFormat="1" applyBorder="1" applyAlignment="1" applyProtection="1">
      <alignment horizontal="center" vertical="center"/>
      <protection locked="0"/>
    </xf>
    <xf numFmtId="182" fontId="0" fillId="0" borderId="10" xfId="0" applyNumberFormat="1" applyBorder="1" applyAlignment="1" applyProtection="1">
      <alignment horizontal="center" vertical="center"/>
      <protection locked="0"/>
    </xf>
    <xf numFmtId="38" fontId="0" fillId="0" borderId="6" xfId="1" applyFont="1" applyBorder="1" applyAlignment="1" applyProtection="1">
      <alignment horizontal="center" vertical="center"/>
      <protection locked="0"/>
    </xf>
    <xf numFmtId="38" fontId="0" fillId="0" borderId="2" xfId="1" applyFont="1" applyBorder="1" applyAlignment="1" applyProtection="1">
      <alignment horizontal="center" vertical="center"/>
      <protection locked="0"/>
    </xf>
    <xf numFmtId="0" fontId="36" fillId="8" borderId="12" xfId="0" applyFont="1" applyFill="1" applyBorder="1" applyAlignment="1">
      <alignment horizontal="center" vertical="center"/>
    </xf>
    <xf numFmtId="38" fontId="0" fillId="5" borderId="6" xfId="1" applyFont="1" applyFill="1" applyBorder="1" applyAlignment="1" applyProtection="1">
      <alignment horizontal="center" vertical="center"/>
    </xf>
    <xf numFmtId="38" fontId="0" fillId="5" borderId="2" xfId="1" applyFont="1" applyFill="1" applyBorder="1" applyAlignment="1" applyProtection="1">
      <alignment horizontal="center" vertical="center"/>
    </xf>
    <xf numFmtId="0" fontId="36" fillId="8" borderId="6" xfId="0" applyFont="1" applyFill="1" applyBorder="1" applyAlignment="1">
      <alignment horizontal="left" vertical="center"/>
    </xf>
    <xf numFmtId="0" fontId="36" fillId="8" borderId="2" xfId="0" applyFont="1" applyFill="1" applyBorder="1" applyAlignment="1">
      <alignment horizontal="left" vertical="center"/>
    </xf>
    <xf numFmtId="0" fontId="36" fillId="8" borderId="1" xfId="0" applyFont="1" applyFill="1" applyBorder="1" applyAlignment="1">
      <alignment horizontal="left" vertical="center"/>
    </xf>
    <xf numFmtId="0" fontId="44" fillId="0" borderId="53" xfId="0" applyFont="1" applyBorder="1" applyAlignment="1">
      <alignment horizontal="left" vertical="top" wrapText="1" indent="3"/>
    </xf>
    <xf numFmtId="0" fontId="44" fillId="0" borderId="58" xfId="0" applyFont="1" applyBorder="1" applyAlignment="1">
      <alignment horizontal="left" vertical="top" wrapText="1" indent="3"/>
    </xf>
    <xf numFmtId="0" fontId="53" fillId="0" borderId="53" xfId="4" applyFont="1" applyBorder="1" applyAlignment="1">
      <alignment vertical="center" wrapText="1"/>
    </xf>
    <xf numFmtId="0" fontId="53" fillId="0" borderId="66" xfId="4" applyFont="1" applyBorder="1" applyAlignment="1">
      <alignment vertical="center" wrapText="1"/>
    </xf>
    <xf numFmtId="0" fontId="53" fillId="0" borderId="58" xfId="4" applyFont="1" applyBorder="1" applyAlignment="1">
      <alignment vertical="center" wrapText="1"/>
    </xf>
    <xf numFmtId="0" fontId="47" fillId="0" borderId="53" xfId="4" applyFont="1" applyBorder="1" applyAlignment="1">
      <alignment horizontal="center" vertical="center" wrapText="1"/>
    </xf>
    <xf numFmtId="0" fontId="47" fillId="0" borderId="58" xfId="4" applyFont="1" applyBorder="1" applyAlignment="1">
      <alignment horizontal="center" vertical="center" wrapText="1"/>
    </xf>
    <xf numFmtId="0" fontId="48" fillId="0" borderId="53" xfId="4" applyFont="1" applyBorder="1" applyAlignment="1">
      <alignment horizontal="center" vertical="center" wrapText="1"/>
    </xf>
    <xf numFmtId="0" fontId="49" fillId="0" borderId="53" xfId="4" applyFont="1" applyBorder="1" applyAlignment="1">
      <alignment horizontal="center" vertical="center" wrapText="1"/>
    </xf>
    <xf numFmtId="0" fontId="49" fillId="0" borderId="58" xfId="4" applyFont="1" applyBorder="1" applyAlignment="1">
      <alignment horizontal="center" vertical="center" wrapText="1"/>
    </xf>
    <xf numFmtId="0" fontId="50" fillId="0" borderId="53" xfId="4" applyFont="1" applyBorder="1" applyAlignment="1">
      <alignment horizontal="center" vertical="center" wrapText="1"/>
    </xf>
    <xf numFmtId="0" fontId="35" fillId="9" borderId="12" xfId="0" applyFont="1" applyFill="1" applyBorder="1" applyAlignment="1">
      <alignment horizontal="left" vertical="center"/>
    </xf>
    <xf numFmtId="0" fontId="36" fillId="8" borderId="12" xfId="0" applyFont="1" applyFill="1" applyBorder="1" applyAlignment="1">
      <alignment horizontal="center" vertical="center" shrinkToFit="1"/>
    </xf>
    <xf numFmtId="0" fontId="36" fillId="8" borderId="12" xfId="0" applyFont="1" applyFill="1" applyBorder="1" applyAlignment="1">
      <alignment horizontal="left" vertical="center"/>
    </xf>
    <xf numFmtId="182" fontId="0" fillId="10" borderId="12" xfId="0" applyNumberFormat="1" applyFill="1" applyBorder="1" applyAlignment="1">
      <alignment horizontal="center" vertical="center"/>
    </xf>
    <xf numFmtId="38" fontId="0" fillId="0" borderId="12" xfId="0" applyNumberFormat="1" applyBorder="1" applyAlignment="1" applyProtection="1">
      <alignment horizontal="center" vertical="center"/>
      <protection locked="0"/>
    </xf>
    <xf numFmtId="0" fontId="1" fillId="0" borderId="0" xfId="0" applyFont="1" applyAlignment="1">
      <alignment horizontal="left" vertical="center"/>
    </xf>
    <xf numFmtId="0" fontId="8" fillId="0" borderId="0" xfId="0" applyFont="1" applyAlignment="1">
      <alignment horizontal="center" vertical="center"/>
    </xf>
    <xf numFmtId="0" fontId="1" fillId="0" borderId="12"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shrinkToFit="1"/>
    </xf>
    <xf numFmtId="0" fontId="1" fillId="0" borderId="0" xfId="0" applyFont="1" applyAlignment="1">
      <alignment horizontal="left" vertical="center" shrinkToFit="1"/>
    </xf>
    <xf numFmtId="183" fontId="1" fillId="0" borderId="0" xfId="0" applyNumberFormat="1" applyFont="1" applyAlignment="1">
      <alignment horizontal="center" vertical="center"/>
    </xf>
    <xf numFmtId="0" fontId="7" fillId="0" borderId="0" xfId="0" applyFont="1" applyAlignment="1">
      <alignment horizontal="center" vertical="center"/>
    </xf>
    <xf numFmtId="0" fontId="1" fillId="0" borderId="11" xfId="0" applyFont="1" applyBorder="1" applyAlignment="1">
      <alignment horizontal="center" vertical="center" wrapText="1"/>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shrinkToFit="1"/>
    </xf>
    <xf numFmtId="0" fontId="1" fillId="0" borderId="1" xfId="0" applyFont="1" applyBorder="1" applyAlignment="1">
      <alignment horizontal="center" vertical="center" shrinkToFit="1"/>
    </xf>
    <xf numFmtId="182" fontId="1" fillId="0" borderId="0" xfId="0" applyNumberFormat="1" applyFont="1" applyAlignment="1">
      <alignment horizontal="right" vertical="center" shrinkToFit="1"/>
    </xf>
    <xf numFmtId="183" fontId="1" fillId="0" borderId="0" xfId="0" applyNumberFormat="1" applyFont="1" applyAlignment="1">
      <alignment horizontal="center" vertical="center" shrinkToFit="1"/>
    </xf>
    <xf numFmtId="0" fontId="0" fillId="0" borderId="0" xfId="0" applyAlignment="1">
      <alignment horizontal="center" vertical="center" shrinkToFit="1"/>
    </xf>
    <xf numFmtId="182" fontId="1" fillId="0" borderId="0" xfId="0" applyNumberFormat="1" applyFont="1" applyAlignment="1">
      <alignment horizontal="right" vertical="center"/>
    </xf>
    <xf numFmtId="0" fontId="1" fillId="0" borderId="2" xfId="0" applyFont="1" applyBorder="1" applyAlignment="1">
      <alignment horizontal="left" vertical="center"/>
    </xf>
    <xf numFmtId="0" fontId="1" fillId="0" borderId="1" xfId="0" applyFont="1" applyBorder="1" applyAlignment="1">
      <alignment horizontal="left" vertical="center"/>
    </xf>
    <xf numFmtId="0" fontId="1" fillId="0" borderId="8" xfId="0" applyFont="1" applyBorder="1" applyAlignment="1">
      <alignment horizontal="center" vertical="center" wrapText="1"/>
    </xf>
    <xf numFmtId="0" fontId="1" fillId="0" borderId="7"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8" xfId="0" applyFont="1" applyBorder="1" applyAlignment="1">
      <alignment horizontal="left" vertical="center"/>
    </xf>
    <xf numFmtId="38" fontId="1" fillId="0" borderId="43" xfId="0" applyNumberFormat="1" applyFont="1" applyBorder="1" applyAlignment="1">
      <alignment horizontal="right" vertical="center" wrapText="1"/>
    </xf>
    <xf numFmtId="0" fontId="1" fillId="0" borderId="44" xfId="0" applyFont="1" applyBorder="1" applyAlignment="1">
      <alignment horizontal="right"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13" xfId="0" applyFont="1" applyBorder="1" applyAlignment="1">
      <alignment horizontal="center" vertical="center"/>
    </xf>
    <xf numFmtId="0" fontId="1" fillId="0" borderId="12" xfId="0" applyFont="1" applyBorder="1" applyAlignment="1">
      <alignment horizontal="center" wrapText="1"/>
    </xf>
    <xf numFmtId="0" fontId="1" fillId="0" borderId="13" xfId="0" applyFont="1" applyBorder="1" applyAlignment="1">
      <alignment horizontal="center" wrapText="1"/>
    </xf>
    <xf numFmtId="0" fontId="1" fillId="0" borderId="12" xfId="0" applyFont="1" applyBorder="1" applyAlignment="1">
      <alignment horizontal="center" vertical="center" shrinkToFit="1"/>
    </xf>
    <xf numFmtId="0" fontId="1" fillId="0" borderId="17" xfId="0" applyFont="1" applyBorder="1" applyAlignment="1">
      <alignment horizontal="left"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1" fillId="0" borderId="16" xfId="0" applyFont="1" applyBorder="1" applyAlignment="1">
      <alignment horizontal="left" vertical="center"/>
    </xf>
    <xf numFmtId="0" fontId="1" fillId="0" borderId="12" xfId="0" applyFont="1" applyBorder="1" applyAlignment="1">
      <alignment horizontal="left" vertical="center"/>
    </xf>
    <xf numFmtId="0" fontId="1" fillId="0" borderId="16" xfId="0" applyFont="1" applyBorder="1" applyAlignment="1">
      <alignment horizontal="left" vertical="center" wrapText="1"/>
    </xf>
    <xf numFmtId="0" fontId="1" fillId="0" borderId="12" xfId="0" applyFont="1" applyBorder="1" applyAlignment="1">
      <alignment horizontal="left" vertical="center" wrapText="1"/>
    </xf>
    <xf numFmtId="178" fontId="1" fillId="0" borderId="6" xfId="0" applyNumberFormat="1" applyFont="1" applyBorder="1" applyAlignment="1">
      <alignment horizontal="right" vertical="center" wrapText="1"/>
    </xf>
    <xf numFmtId="178" fontId="1" fillId="0" borderId="2" xfId="0" applyNumberFormat="1" applyFont="1" applyBorder="1" applyAlignment="1">
      <alignment horizontal="right" vertical="center" wrapText="1"/>
    </xf>
    <xf numFmtId="178" fontId="1" fillId="0" borderId="40" xfId="0" applyNumberFormat="1" applyFont="1" applyBorder="1" applyAlignment="1">
      <alignment horizontal="right" vertical="center" wrapText="1"/>
    </xf>
    <xf numFmtId="178" fontId="1" fillId="0" borderId="39" xfId="0" applyNumberFormat="1" applyFont="1" applyBorder="1" applyAlignment="1">
      <alignment horizontal="right" vertical="center" wrapText="1"/>
    </xf>
    <xf numFmtId="178" fontId="1" fillId="0" borderId="26" xfId="0" applyNumberFormat="1" applyFont="1" applyBorder="1" applyAlignment="1">
      <alignment horizontal="right" vertical="center" wrapText="1"/>
    </xf>
    <xf numFmtId="178" fontId="1" fillId="0" borderId="24" xfId="0" applyNumberFormat="1" applyFont="1" applyBorder="1" applyAlignment="1">
      <alignment horizontal="right" vertical="center" wrapText="1"/>
    </xf>
    <xf numFmtId="178" fontId="1" fillId="0" borderId="35" xfId="0" applyNumberFormat="1" applyFont="1" applyBorder="1" applyAlignment="1">
      <alignment horizontal="right" vertical="center" wrapText="1"/>
    </xf>
    <xf numFmtId="178" fontId="1" fillId="0" borderId="33" xfId="0" applyNumberFormat="1" applyFont="1" applyBorder="1" applyAlignment="1">
      <alignment horizontal="right" vertical="center" wrapText="1"/>
    </xf>
    <xf numFmtId="0" fontId="1" fillId="0" borderId="47" xfId="0" applyFont="1" applyBorder="1" applyAlignment="1">
      <alignment horizontal="left" vertical="center" wrapText="1"/>
    </xf>
    <xf numFmtId="0" fontId="1" fillId="0" borderId="13" xfId="0" applyFont="1" applyBorder="1" applyAlignment="1">
      <alignment horizontal="left" vertical="center" wrapText="1"/>
    </xf>
    <xf numFmtId="38" fontId="1" fillId="0" borderId="6" xfId="0" applyNumberFormat="1" applyFont="1" applyBorder="1" applyAlignment="1">
      <alignment horizontal="right" vertical="center" wrapText="1"/>
    </xf>
    <xf numFmtId="0" fontId="1" fillId="0" borderId="2" xfId="0" applyFont="1" applyBorder="1" applyAlignment="1">
      <alignment horizontal="right" vertical="center" wrapText="1"/>
    </xf>
    <xf numFmtId="182" fontId="1" fillId="0" borderId="6" xfId="0" applyNumberFormat="1" applyFont="1" applyBorder="1" applyAlignment="1">
      <alignment horizontal="right" vertical="center" wrapText="1"/>
    </xf>
    <xf numFmtId="182" fontId="1" fillId="0" borderId="2" xfId="0" applyNumberFormat="1" applyFont="1" applyBorder="1" applyAlignment="1">
      <alignment horizontal="right" vertical="center" wrapText="1"/>
    </xf>
    <xf numFmtId="38" fontId="1" fillId="0" borderId="11" xfId="0" applyNumberFormat="1" applyFont="1" applyBorder="1" applyAlignment="1">
      <alignment horizontal="right" vertical="center" wrapText="1"/>
    </xf>
    <xf numFmtId="0" fontId="1" fillId="0" borderId="10" xfId="0" applyFont="1" applyBorder="1" applyAlignment="1">
      <alignment horizontal="right" vertical="center" wrapText="1"/>
    </xf>
    <xf numFmtId="0" fontId="1" fillId="0" borderId="7"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11" xfId="0" applyFont="1" applyBorder="1" applyAlignment="1">
      <alignment horizontal="left" vertical="center"/>
    </xf>
    <xf numFmtId="0" fontId="1" fillId="0" borderId="10" xfId="0" applyFont="1" applyBorder="1" applyAlignment="1">
      <alignment horizontal="left" vertical="center"/>
    </xf>
    <xf numFmtId="0" fontId="1" fillId="0" borderId="10"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11" xfId="0"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9" fillId="0" borderId="5" xfId="0" applyFont="1" applyBorder="1" applyAlignment="1">
      <alignment horizontal="center" vertical="center"/>
    </xf>
    <xf numFmtId="0" fontId="9" fillId="0" borderId="3"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13" xfId="0" applyFont="1" applyBorder="1" applyAlignment="1">
      <alignment horizontal="center" vertical="center"/>
    </xf>
    <xf numFmtId="0" fontId="9" fillId="0" borderId="22" xfId="0" applyFont="1" applyBorder="1" applyAlignment="1">
      <alignment horizontal="center" vertical="center"/>
    </xf>
    <xf numFmtId="0" fontId="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left" vertical="center" shrinkToFit="1"/>
    </xf>
    <xf numFmtId="0" fontId="9" fillId="0" borderId="0" xfId="0" applyFont="1" applyAlignment="1">
      <alignment horizontal="center" vertical="center" shrinkToFit="1"/>
    </xf>
    <xf numFmtId="0" fontId="9" fillId="0" borderId="11" xfId="0" quotePrefix="1" applyFont="1" applyBorder="1" applyAlignment="1">
      <alignment horizontal="center" vertical="center"/>
    </xf>
    <xf numFmtId="0" fontId="9" fillId="0" borderId="10" xfId="0" quotePrefix="1" applyFont="1" applyBorder="1" applyAlignment="1">
      <alignment horizontal="center" vertical="center"/>
    </xf>
    <xf numFmtId="0" fontId="9" fillId="0" borderId="9" xfId="0" quotePrefix="1" applyFont="1" applyBorder="1" applyAlignment="1">
      <alignment horizontal="center" vertical="center"/>
    </xf>
    <xf numFmtId="0" fontId="9" fillId="0" borderId="8" xfId="0" quotePrefix="1" applyFont="1" applyBorder="1" applyAlignment="1">
      <alignment horizontal="center" vertical="center"/>
    </xf>
    <xf numFmtId="0" fontId="9" fillId="0" borderId="0" xfId="0" quotePrefix="1" applyFont="1" applyAlignment="1">
      <alignment horizontal="center" vertical="center"/>
    </xf>
    <xf numFmtId="0" fontId="9" fillId="0" borderId="7" xfId="0" quotePrefix="1" applyFont="1" applyBorder="1" applyAlignment="1">
      <alignment horizontal="center" vertical="center"/>
    </xf>
    <xf numFmtId="0" fontId="9" fillId="0" borderId="5" xfId="0" quotePrefix="1" applyFont="1" applyBorder="1" applyAlignment="1">
      <alignment horizontal="center" vertical="center"/>
    </xf>
    <xf numFmtId="0" fontId="9" fillId="0" borderId="3" xfId="0" quotePrefix="1" applyFont="1" applyBorder="1" applyAlignment="1">
      <alignment horizontal="center" vertical="center"/>
    </xf>
    <xf numFmtId="0" fontId="9" fillId="0" borderId="4" xfId="0" quotePrefix="1" applyFont="1" applyBorder="1" applyAlignment="1">
      <alignment horizontal="center" vertical="center"/>
    </xf>
    <xf numFmtId="0" fontId="9" fillId="0" borderId="11" xfId="0" applyFont="1" applyBorder="1" applyAlignment="1">
      <alignment horizontal="right" vertical="center"/>
    </xf>
    <xf numFmtId="0" fontId="9" fillId="0" borderId="10" xfId="0" applyFont="1" applyBorder="1" applyAlignment="1">
      <alignment horizontal="right" vertical="center"/>
    </xf>
    <xf numFmtId="0" fontId="9" fillId="0" borderId="5" xfId="0" applyFont="1" applyBorder="1" applyAlignment="1">
      <alignment horizontal="right" vertical="center"/>
    </xf>
    <xf numFmtId="0" fontId="9" fillId="0" borderId="3" xfId="0" applyFont="1" applyBorder="1" applyAlignment="1">
      <alignment horizontal="right" vertical="center"/>
    </xf>
    <xf numFmtId="0" fontId="9" fillId="0" borderId="9" xfId="0" applyFont="1" applyBorder="1" applyAlignment="1">
      <alignment horizontal="center" vertical="center"/>
    </xf>
    <xf numFmtId="0" fontId="9" fillId="0" borderId="4" xfId="0" applyFont="1" applyBorder="1" applyAlignment="1">
      <alignment horizontal="center" vertical="center"/>
    </xf>
    <xf numFmtId="49" fontId="16" fillId="0" borderId="6" xfId="2" applyNumberFormat="1" applyFont="1" applyBorder="1" applyAlignment="1">
      <alignment horizontal="center" vertical="center"/>
    </xf>
    <xf numFmtId="49" fontId="16" fillId="0" borderId="2" xfId="2" applyNumberFormat="1" applyFont="1" applyBorder="1" applyAlignment="1">
      <alignment horizontal="center" vertical="center"/>
    </xf>
    <xf numFmtId="49" fontId="16" fillId="0" borderId="1" xfId="2" applyNumberFormat="1" applyFont="1" applyBorder="1" applyAlignment="1">
      <alignment horizontal="center" vertical="center"/>
    </xf>
    <xf numFmtId="49" fontId="16" fillId="0" borderId="0" xfId="2" applyNumberFormat="1" applyFont="1">
      <alignment vertical="center"/>
    </xf>
    <xf numFmtId="49" fontId="27" fillId="0" borderId="0" xfId="2" applyNumberFormat="1" applyFont="1" applyAlignment="1">
      <alignment horizontal="center" vertical="center"/>
    </xf>
    <xf numFmtId="49" fontId="26" fillId="0" borderId="0" xfId="2" applyNumberFormat="1" applyFont="1" applyAlignment="1">
      <alignment horizontal="center" vertical="center"/>
    </xf>
    <xf numFmtId="49" fontId="25" fillId="0" borderId="0" xfId="2" applyNumberFormat="1" applyFont="1" applyAlignment="1">
      <alignment horizontal="distributed" vertical="center"/>
    </xf>
    <xf numFmtId="49" fontId="19" fillId="0" borderId="0" xfId="2" applyNumberFormat="1" applyFont="1" applyAlignment="1">
      <alignment vertical="center" wrapText="1"/>
    </xf>
    <xf numFmtId="0" fontId="15" fillId="0" borderId="0" xfId="2">
      <alignment vertical="center"/>
    </xf>
    <xf numFmtId="0" fontId="19" fillId="0" borderId="0" xfId="2" applyFont="1" applyAlignment="1">
      <alignment horizontal="center" vertical="center" shrinkToFit="1"/>
    </xf>
    <xf numFmtId="0" fontId="15" fillId="0" borderId="0" xfId="2" applyAlignment="1">
      <alignment horizontal="center" vertical="center" shrinkToFit="1"/>
    </xf>
    <xf numFmtId="49" fontId="19" fillId="0" borderId="0" xfId="2" applyNumberFormat="1" applyFont="1" applyAlignment="1">
      <alignment horizontal="distributed" vertical="center"/>
    </xf>
    <xf numFmtId="0" fontId="19" fillId="0" borderId="0" xfId="2" applyFont="1" applyAlignment="1">
      <alignment horizontal="distributed" vertical="center"/>
    </xf>
    <xf numFmtId="0" fontId="19" fillId="0" borderId="0" xfId="2" applyFont="1" applyAlignment="1">
      <alignment horizontal="left" vertical="center" shrinkToFit="1"/>
    </xf>
    <xf numFmtId="49" fontId="16" fillId="0" borderId="29" xfId="2" applyNumberFormat="1" applyFont="1" applyBorder="1" applyAlignment="1">
      <alignment horizontal="center" vertical="center"/>
    </xf>
    <xf numFmtId="0" fontId="19" fillId="0" borderId="10" xfId="2" applyFont="1" applyBorder="1" applyAlignment="1">
      <alignment horizontal="center" vertical="center"/>
    </xf>
    <xf numFmtId="0" fontId="19" fillId="0" borderId="9" xfId="2" applyFont="1" applyBorder="1" applyAlignment="1">
      <alignment horizontal="center" vertical="center"/>
    </xf>
    <xf numFmtId="49" fontId="16" fillId="0" borderId="12" xfId="2" applyNumberFormat="1" applyFont="1" applyBorder="1" applyAlignment="1">
      <alignment horizontal="center" vertical="center"/>
    </xf>
    <xf numFmtId="0" fontId="19" fillId="0" borderId="0" xfId="2" applyFont="1" applyAlignment="1">
      <alignment horizontal="left" vertical="center"/>
    </xf>
    <xf numFmtId="179" fontId="23" fillId="0" borderId="3" xfId="2" applyNumberFormat="1" applyFont="1" applyBorder="1" applyAlignment="1" applyProtection="1">
      <alignment horizontal="center" vertical="center"/>
      <protection locked="0"/>
    </xf>
    <xf numFmtId="49" fontId="19" fillId="0" borderId="3" xfId="2" applyNumberFormat="1" applyFont="1" applyBorder="1" applyAlignment="1">
      <alignment horizontal="center" vertical="center"/>
    </xf>
    <xf numFmtId="0" fontId="19" fillId="0" borderId="0" xfId="2" applyFont="1" applyAlignment="1">
      <alignment horizontal="left" vertical="top" shrinkToFit="1"/>
    </xf>
    <xf numFmtId="176" fontId="9" fillId="0" borderId="10" xfId="2" applyNumberFormat="1" applyFont="1" applyBorder="1" applyAlignment="1" applyProtection="1">
      <alignment horizontal="right" vertical="center"/>
      <protection locked="0"/>
    </xf>
    <xf numFmtId="49" fontId="11" fillId="0" borderId="11" xfId="2" applyNumberFormat="1" applyFont="1" applyBorder="1" applyAlignment="1" applyProtection="1">
      <alignment vertical="center" shrinkToFit="1"/>
      <protection locked="0"/>
    </xf>
    <xf numFmtId="0" fontId="11" fillId="0" borderId="10" xfId="2" applyFont="1" applyBorder="1" applyAlignment="1" applyProtection="1">
      <alignment vertical="center" shrinkToFit="1"/>
      <protection locked="0"/>
    </xf>
    <xf numFmtId="0" fontId="11" fillId="0" borderId="28" xfId="2" applyFont="1" applyBorder="1" applyAlignment="1" applyProtection="1">
      <alignment vertical="center" shrinkToFit="1"/>
      <protection locked="0"/>
    </xf>
    <xf numFmtId="49" fontId="16" fillId="0" borderId="25" xfId="2" applyNumberFormat="1" applyFont="1" applyBorder="1" applyAlignment="1">
      <alignment horizontal="center" vertical="center"/>
    </xf>
    <xf numFmtId="0" fontId="19" fillId="0" borderId="24" xfId="2" applyFont="1" applyBorder="1" applyAlignment="1">
      <alignment horizontal="center" vertical="center"/>
    </xf>
    <xf numFmtId="0" fontId="19" fillId="0" borderId="27" xfId="2" applyFont="1" applyBorder="1" applyAlignment="1">
      <alignment horizontal="center" vertical="center"/>
    </xf>
    <xf numFmtId="49" fontId="11" fillId="0" borderId="26" xfId="2" applyNumberFormat="1" applyFont="1" applyBorder="1" applyAlignment="1" applyProtection="1">
      <alignment horizontal="center" vertical="center" wrapText="1"/>
      <protection locked="0"/>
    </xf>
    <xf numFmtId="49" fontId="11" fillId="0" borderId="24" xfId="2" applyNumberFormat="1" applyFont="1" applyBorder="1" applyAlignment="1" applyProtection="1">
      <alignment horizontal="center" vertical="center"/>
      <protection locked="0"/>
    </xf>
    <xf numFmtId="49" fontId="11" fillId="0" borderId="23" xfId="2" applyNumberFormat="1" applyFont="1" applyBorder="1" applyAlignment="1" applyProtection="1">
      <alignment horizontal="center" vertical="center"/>
      <protection locked="0"/>
    </xf>
    <xf numFmtId="49" fontId="16" fillId="0" borderId="26" xfId="2" applyNumberFormat="1" applyFont="1" applyBorder="1" applyAlignment="1">
      <alignment horizontal="center" vertical="center"/>
    </xf>
    <xf numFmtId="0" fontId="19" fillId="0" borderId="23" xfId="2" applyFont="1" applyBorder="1" applyAlignment="1">
      <alignment horizontal="center" vertical="center"/>
    </xf>
    <xf numFmtId="49" fontId="16" fillId="0" borderId="36" xfId="2" applyNumberFormat="1" applyFont="1" applyBorder="1" applyAlignment="1">
      <alignment horizontal="center" vertical="center"/>
    </xf>
    <xf numFmtId="0" fontId="19" fillId="0" borderId="33" xfId="2" applyFont="1" applyBorder="1" applyAlignment="1">
      <alignment horizontal="center" vertical="center"/>
    </xf>
    <xf numFmtId="0" fontId="19" fillId="0" borderId="34" xfId="2" applyFont="1" applyBorder="1" applyAlignment="1">
      <alignment horizontal="center" vertical="center"/>
    </xf>
    <xf numFmtId="176" fontId="16" fillId="0" borderId="33" xfId="2" applyNumberFormat="1" applyFont="1" applyBorder="1" applyAlignment="1" applyProtection="1">
      <alignment horizontal="right" vertical="center"/>
      <protection locked="0"/>
    </xf>
    <xf numFmtId="176" fontId="16" fillId="0" borderId="33" xfId="2" applyNumberFormat="1" applyFont="1" applyBorder="1" applyAlignment="1">
      <alignment horizontal="right" vertical="center"/>
    </xf>
    <xf numFmtId="0" fontId="11" fillId="0" borderId="35" xfId="2" applyFont="1" applyBorder="1" applyAlignment="1" applyProtection="1">
      <alignment vertical="center" wrapText="1"/>
      <protection locked="0"/>
    </xf>
    <xf numFmtId="0" fontId="11" fillId="0" borderId="33" xfId="2" applyFont="1" applyBorder="1" applyAlignment="1" applyProtection="1">
      <alignment vertical="center" wrapText="1"/>
      <protection locked="0"/>
    </xf>
    <xf numFmtId="0" fontId="11" fillId="0" borderId="32" xfId="2" applyFont="1" applyBorder="1" applyAlignment="1" applyProtection="1">
      <alignment vertical="center" wrapText="1"/>
      <protection locked="0"/>
    </xf>
    <xf numFmtId="49" fontId="11" fillId="0" borderId="6" xfId="2" applyNumberFormat="1" applyFont="1" applyBorder="1" applyProtection="1">
      <alignment vertical="center"/>
      <protection locked="0"/>
    </xf>
    <xf numFmtId="0" fontId="11" fillId="0" borderId="2" xfId="2" applyFont="1" applyBorder="1" applyProtection="1">
      <alignment vertical="center"/>
      <protection locked="0"/>
    </xf>
    <xf numFmtId="0" fontId="11" fillId="0" borderId="37" xfId="2" applyFont="1" applyBorder="1" applyProtection="1">
      <alignment vertical="center"/>
      <protection locked="0"/>
    </xf>
    <xf numFmtId="49" fontId="11" fillId="0" borderId="5" xfId="2" applyNumberFormat="1" applyFont="1" applyBorder="1" applyProtection="1">
      <alignment vertical="center"/>
      <protection locked="0"/>
    </xf>
    <xf numFmtId="0" fontId="11" fillId="0" borderId="3" xfId="2" applyFont="1" applyBorder="1" applyProtection="1">
      <alignment vertical="center"/>
      <protection locked="0"/>
    </xf>
    <xf numFmtId="0" fontId="11" fillId="0" borderId="30" xfId="2" applyFont="1" applyBorder="1" applyProtection="1">
      <alignment vertical="center"/>
      <protection locked="0"/>
    </xf>
    <xf numFmtId="176" fontId="16" fillId="0" borderId="1" xfId="2" applyNumberFormat="1" applyFont="1" applyBorder="1" applyAlignment="1" applyProtection="1">
      <alignment horizontal="right" vertical="center"/>
      <protection locked="0"/>
    </xf>
    <xf numFmtId="176" fontId="16" fillId="0" borderId="12" xfId="2" applyNumberFormat="1" applyFont="1" applyBorder="1" applyAlignment="1" applyProtection="1">
      <alignment horizontal="right" vertical="center"/>
      <protection locked="0"/>
    </xf>
    <xf numFmtId="176" fontId="16" fillId="0" borderId="6" xfId="2" applyNumberFormat="1" applyFont="1" applyBorder="1" applyAlignment="1" applyProtection="1">
      <alignment horizontal="right" vertical="center"/>
      <protection locked="0"/>
    </xf>
    <xf numFmtId="176" fontId="9" fillId="0" borderId="10" xfId="2" applyNumberFormat="1" applyFont="1" applyBorder="1" applyAlignment="1">
      <alignment horizontal="right" vertical="center"/>
    </xf>
    <xf numFmtId="0" fontId="11" fillId="0" borderId="33" xfId="2" applyFont="1" applyBorder="1" applyProtection="1">
      <alignment vertical="center"/>
      <protection locked="0"/>
    </xf>
    <xf numFmtId="0" fontId="11" fillId="0" borderId="32" xfId="2" applyFont="1" applyBorder="1" applyProtection="1">
      <alignment vertical="center"/>
      <protection locked="0"/>
    </xf>
    <xf numFmtId="38" fontId="16" fillId="0" borderId="25" xfId="3" applyFont="1" applyFill="1" applyBorder="1" applyAlignment="1" applyProtection="1">
      <alignment horizontal="right" vertical="center"/>
    </xf>
    <xf numFmtId="38" fontId="16" fillId="0" borderId="24" xfId="3" applyFont="1" applyFill="1" applyBorder="1" applyAlignment="1" applyProtection="1">
      <alignment horizontal="right" vertical="center"/>
    </xf>
    <xf numFmtId="38" fontId="16" fillId="0" borderId="23" xfId="3" applyFont="1" applyFill="1" applyBorder="1" applyAlignment="1" applyProtection="1">
      <alignment horizontal="right" vertical="center"/>
    </xf>
    <xf numFmtId="176" fontId="20" fillId="0" borderId="24" xfId="2" applyNumberFormat="1" applyFont="1" applyBorder="1" applyAlignment="1" applyProtection="1">
      <alignment horizontal="right" vertical="center"/>
      <protection locked="0"/>
    </xf>
    <xf numFmtId="176" fontId="9" fillId="0" borderId="24" xfId="2" applyNumberFormat="1" applyFont="1" applyBorder="1" applyAlignment="1">
      <alignment horizontal="right" vertical="center"/>
    </xf>
    <xf numFmtId="49" fontId="16" fillId="0" borderId="24" xfId="2" applyNumberFormat="1" applyFont="1" applyBorder="1" applyAlignment="1">
      <alignment horizontal="center" vertical="center"/>
    </xf>
    <xf numFmtId="49" fontId="16" fillId="0" borderId="27" xfId="2" applyNumberFormat="1" applyFont="1" applyBorder="1" applyAlignment="1">
      <alignment horizontal="center" vertical="center"/>
    </xf>
    <xf numFmtId="176" fontId="9" fillId="0" borderId="24" xfId="2" applyNumberFormat="1" applyFont="1" applyBorder="1" applyAlignment="1" applyProtection="1">
      <alignment horizontal="right" vertical="center"/>
      <protection locked="0"/>
    </xf>
    <xf numFmtId="49" fontId="11" fillId="0" borderId="26" xfId="2" applyNumberFormat="1" applyFont="1" applyBorder="1" applyProtection="1">
      <alignment vertical="center"/>
      <protection locked="0"/>
    </xf>
    <xf numFmtId="0" fontId="11" fillId="0" borderId="24" xfId="2" applyFont="1" applyBorder="1" applyProtection="1">
      <alignment vertical="center"/>
      <protection locked="0"/>
    </xf>
    <xf numFmtId="0" fontId="11" fillId="0" borderId="23" xfId="2" applyFont="1" applyBorder="1" applyProtection="1">
      <alignment vertical="center"/>
      <protection locked="0"/>
    </xf>
    <xf numFmtId="177" fontId="11" fillId="0" borderId="24" xfId="2" applyNumberFormat="1" applyFont="1" applyBorder="1" applyAlignment="1" applyProtection="1">
      <alignment horizontal="left" vertical="center"/>
      <protection locked="0"/>
    </xf>
    <xf numFmtId="177" fontId="11" fillId="0" borderId="23" xfId="2" applyNumberFormat="1" applyFont="1" applyBorder="1" applyAlignment="1" applyProtection="1">
      <alignment horizontal="left" vertical="center"/>
      <protection locked="0"/>
    </xf>
    <xf numFmtId="49" fontId="11" fillId="0" borderId="11" xfId="2" applyNumberFormat="1" applyFont="1" applyBorder="1" applyProtection="1">
      <alignment vertical="center"/>
      <protection locked="0"/>
    </xf>
    <xf numFmtId="0" fontId="11" fillId="0" borderId="10" xfId="2" applyFont="1" applyBorder="1" applyProtection="1">
      <alignment vertical="center"/>
      <protection locked="0"/>
    </xf>
    <xf numFmtId="0" fontId="11" fillId="0" borderId="28" xfId="2" applyFont="1" applyBorder="1" applyProtection="1">
      <alignment vertical="center"/>
      <protection locked="0"/>
    </xf>
    <xf numFmtId="49" fontId="16" fillId="0" borderId="41" xfId="2" applyNumberFormat="1" applyFont="1" applyBorder="1" applyAlignment="1">
      <alignment horizontal="center" vertical="center"/>
    </xf>
    <xf numFmtId="0" fontId="19" fillId="0" borderId="39" xfId="2" applyFont="1" applyBorder="1" applyAlignment="1">
      <alignment horizontal="center" vertical="center"/>
    </xf>
    <xf numFmtId="0" fontId="19" fillId="0" borderId="38" xfId="2" applyFont="1" applyBorder="1" applyAlignment="1">
      <alignment horizontal="center" vertical="center"/>
    </xf>
    <xf numFmtId="38" fontId="9" fillId="0" borderId="39" xfId="1" applyFont="1" applyFill="1" applyBorder="1" applyAlignment="1">
      <alignment horizontal="right" vertical="center"/>
    </xf>
    <xf numFmtId="49" fontId="16" fillId="0" borderId="31" xfId="2" applyNumberFormat="1" applyFont="1" applyBorder="1" applyAlignment="1">
      <alignment horizontal="center" vertical="center"/>
    </xf>
    <xf numFmtId="0" fontId="19" fillId="0" borderId="3" xfId="2" applyFont="1" applyBorder="1" applyAlignment="1">
      <alignment horizontal="center" vertical="center"/>
    </xf>
    <xf numFmtId="0" fontId="19" fillId="0" borderId="4" xfId="2" applyFont="1" applyBorder="1" applyAlignment="1">
      <alignment horizontal="center" vertical="center"/>
    </xf>
    <xf numFmtId="176" fontId="20" fillId="0" borderId="3" xfId="2" applyNumberFormat="1" applyFont="1" applyBorder="1" applyAlignment="1" applyProtection="1">
      <alignment horizontal="right" vertical="center"/>
      <protection locked="0"/>
    </xf>
    <xf numFmtId="176" fontId="20" fillId="0" borderId="33" xfId="2" applyNumberFormat="1" applyFont="1" applyBorder="1" applyAlignment="1" applyProtection="1">
      <alignment horizontal="right" vertical="center"/>
      <protection locked="0"/>
    </xf>
    <xf numFmtId="0" fontId="58" fillId="0" borderId="0" xfId="0" applyFont="1" applyAlignment="1">
      <alignment horizontal="center" vertical="center" wrapText="1"/>
    </xf>
    <xf numFmtId="0" fontId="57" fillId="0" borderId="0" xfId="0" applyFont="1" applyAlignment="1">
      <alignment horizontal="center" vertical="center" wrapText="1"/>
    </xf>
    <xf numFmtId="0" fontId="57" fillId="0" borderId="0" xfId="0" applyFont="1">
      <alignment vertical="center"/>
    </xf>
    <xf numFmtId="0" fontId="57" fillId="0" borderId="91" xfId="0" applyFont="1" applyBorder="1" applyAlignment="1">
      <alignment horizontal="left" vertical="center" shrinkToFit="1"/>
    </xf>
    <xf numFmtId="0" fontId="0" fillId="0" borderId="91" xfId="0" applyBorder="1" applyAlignment="1">
      <alignment horizontal="left" vertical="center" shrinkToFit="1"/>
    </xf>
    <xf numFmtId="0" fontId="57" fillId="0" borderId="90" xfId="0" applyFont="1" applyBorder="1" applyAlignment="1">
      <alignment horizontal="center" vertical="center" shrinkToFit="1"/>
    </xf>
    <xf numFmtId="0" fontId="0" fillId="0" borderId="90" xfId="0" applyBorder="1" applyAlignment="1">
      <alignment vertical="center" shrinkToFit="1"/>
    </xf>
    <xf numFmtId="0" fontId="57" fillId="0" borderId="90" xfId="0" applyFont="1" applyBorder="1" applyAlignment="1">
      <alignment horizontal="left" vertical="center" shrinkToFit="1"/>
    </xf>
    <xf numFmtId="0" fontId="0" fillId="0" borderId="90" xfId="0" applyBorder="1" applyAlignment="1">
      <alignment horizontal="left" vertical="center" shrinkToFit="1"/>
    </xf>
    <xf numFmtId="0" fontId="57" fillId="0" borderId="0" xfId="0" applyFont="1" applyAlignment="1">
      <alignment horizontal="center" vertical="center" shrinkToFit="1"/>
    </xf>
    <xf numFmtId="0" fontId="44" fillId="0" borderId="83" xfId="0" applyFont="1" applyBorder="1" applyAlignment="1">
      <alignment horizontal="left" vertical="top" wrapText="1"/>
    </xf>
    <xf numFmtId="0" fontId="55" fillId="0" borderId="83" xfId="0" applyFont="1" applyBorder="1" applyAlignment="1">
      <alignment horizontal="left" vertical="top" wrapText="1"/>
    </xf>
    <xf numFmtId="0" fontId="0" fillId="0" borderId="97" xfId="0" applyBorder="1" applyAlignment="1">
      <alignment horizontal="left" vertical="center"/>
    </xf>
    <xf numFmtId="0" fontId="44" fillId="0" borderId="53" xfId="0" applyFont="1" applyBorder="1" applyAlignment="1">
      <alignment horizontal="center" vertical="center" wrapText="1"/>
    </xf>
    <xf numFmtId="0" fontId="44" fillId="0" borderId="66" xfId="0" applyFont="1" applyBorder="1" applyAlignment="1">
      <alignment horizontal="center" vertical="center" wrapText="1"/>
    </xf>
    <xf numFmtId="0" fontId="44" fillId="0" borderId="58" xfId="0" applyFont="1" applyBorder="1" applyAlignment="1">
      <alignment horizontal="center" vertical="center" wrapText="1"/>
    </xf>
    <xf numFmtId="0" fontId="45" fillId="0" borderId="54" xfId="0" applyFont="1" applyBorder="1" applyAlignment="1">
      <alignment vertical="top" wrapText="1"/>
    </xf>
  </cellXfs>
  <cellStyles count="5">
    <cellStyle name="桁区切り" xfId="1" builtinId="6"/>
    <cellStyle name="桁区切り 3" xfId="3"/>
    <cellStyle name="標準" xfId="0" builtinId="0"/>
    <cellStyle name="標準 2" xfId="4"/>
    <cellStyle name="標準 4" xfId="2"/>
  </cellStyles>
  <dxfs count="77">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fill>
        <patternFill>
          <bgColor theme="0"/>
        </patternFill>
      </fill>
    </dxf>
    <dxf>
      <font>
        <color theme="0"/>
      </font>
      <fill>
        <patternFill patternType="solid">
          <fgColor auto="1"/>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strike/>
      </font>
      <fill>
        <patternFill>
          <bgColor theme="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18</xdr:col>
      <xdr:colOff>419100</xdr:colOff>
      <xdr:row>41</xdr:row>
      <xdr:rowOff>228600</xdr:rowOff>
    </xdr:from>
    <xdr:to>
      <xdr:col>18</xdr:col>
      <xdr:colOff>2419350</xdr:colOff>
      <xdr:row>42</xdr:row>
      <xdr:rowOff>247650</xdr:rowOff>
    </xdr:to>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9382125" y="17135475"/>
          <a:ext cx="2000250" cy="333375"/>
        </a:xfrm>
        <a:prstGeom prst="roundRect">
          <a:avLst>
            <a:gd name="adj" fmla="val 0"/>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プルダウンメニュー選択</a:t>
          </a:r>
        </a:p>
      </xdr:txBody>
    </xdr:sp>
    <xdr:clientData/>
  </xdr:twoCellAnchor>
  <xdr:twoCellAnchor>
    <xdr:from>
      <xdr:col>17</xdr:col>
      <xdr:colOff>409575</xdr:colOff>
      <xdr:row>42</xdr:row>
      <xdr:rowOff>80963</xdr:rowOff>
    </xdr:from>
    <xdr:to>
      <xdr:col>18</xdr:col>
      <xdr:colOff>419100</xdr:colOff>
      <xdr:row>42</xdr:row>
      <xdr:rowOff>200025</xdr:rowOff>
    </xdr:to>
    <xdr:cxnSp macro="">
      <xdr:nvCxnSpPr>
        <xdr:cNvPr id="8" name="直線矢印コネクタ 7">
          <a:extLst>
            <a:ext uri="{FF2B5EF4-FFF2-40B4-BE49-F238E27FC236}">
              <a16:creationId xmlns:a16="http://schemas.microsoft.com/office/drawing/2014/main" id="{00000000-0008-0000-0000-000008000000}"/>
            </a:ext>
          </a:extLst>
        </xdr:cNvPr>
        <xdr:cNvCxnSpPr>
          <a:stCxn id="7" idx="1"/>
        </xdr:cNvCxnSpPr>
      </xdr:nvCxnSpPr>
      <xdr:spPr>
        <a:xfrm flipH="1">
          <a:off x="8943975" y="17302163"/>
          <a:ext cx="438150" cy="11906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42</xdr:row>
      <xdr:rowOff>80963</xdr:rowOff>
    </xdr:from>
    <xdr:to>
      <xdr:col>18</xdr:col>
      <xdr:colOff>419100</xdr:colOff>
      <xdr:row>43</xdr:row>
      <xdr:rowOff>219075</xdr:rowOff>
    </xdr:to>
    <xdr:cxnSp macro="">
      <xdr:nvCxnSpPr>
        <xdr:cNvPr id="9" name="直線矢印コネクタ 8">
          <a:extLst>
            <a:ext uri="{FF2B5EF4-FFF2-40B4-BE49-F238E27FC236}">
              <a16:creationId xmlns:a16="http://schemas.microsoft.com/office/drawing/2014/main" id="{00000000-0008-0000-0000-000009000000}"/>
            </a:ext>
          </a:extLst>
        </xdr:cNvPr>
        <xdr:cNvCxnSpPr>
          <a:stCxn id="7" idx="1"/>
        </xdr:cNvCxnSpPr>
      </xdr:nvCxnSpPr>
      <xdr:spPr>
        <a:xfrm flipH="1">
          <a:off x="8963025" y="17302163"/>
          <a:ext cx="419100" cy="45243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42</xdr:row>
      <xdr:rowOff>80963</xdr:rowOff>
    </xdr:from>
    <xdr:to>
      <xdr:col>18</xdr:col>
      <xdr:colOff>419100</xdr:colOff>
      <xdr:row>44</xdr:row>
      <xdr:rowOff>200025</xdr:rowOff>
    </xdr:to>
    <xdr:cxnSp macro="">
      <xdr:nvCxnSpPr>
        <xdr:cNvPr id="10" name="直線矢印コネクタ 9">
          <a:extLst>
            <a:ext uri="{FF2B5EF4-FFF2-40B4-BE49-F238E27FC236}">
              <a16:creationId xmlns:a16="http://schemas.microsoft.com/office/drawing/2014/main" id="{00000000-0008-0000-0000-00000A000000}"/>
            </a:ext>
          </a:extLst>
        </xdr:cNvPr>
        <xdr:cNvCxnSpPr>
          <a:stCxn id="7" idx="1"/>
        </xdr:cNvCxnSpPr>
      </xdr:nvCxnSpPr>
      <xdr:spPr>
        <a:xfrm flipH="1">
          <a:off x="8963025" y="17302163"/>
          <a:ext cx="419100" cy="7477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38100</xdr:colOff>
      <xdr:row>42</xdr:row>
      <xdr:rowOff>80963</xdr:rowOff>
    </xdr:from>
    <xdr:to>
      <xdr:col>18</xdr:col>
      <xdr:colOff>419100</xdr:colOff>
      <xdr:row>47</xdr:row>
      <xdr:rowOff>114300</xdr:rowOff>
    </xdr:to>
    <xdr:cxnSp macro="">
      <xdr:nvCxnSpPr>
        <xdr:cNvPr id="11" name="直線矢印コネクタ 10">
          <a:extLst>
            <a:ext uri="{FF2B5EF4-FFF2-40B4-BE49-F238E27FC236}">
              <a16:creationId xmlns:a16="http://schemas.microsoft.com/office/drawing/2014/main" id="{00000000-0008-0000-0000-00000B000000}"/>
            </a:ext>
          </a:extLst>
        </xdr:cNvPr>
        <xdr:cNvCxnSpPr>
          <a:stCxn id="7" idx="1"/>
        </xdr:cNvCxnSpPr>
      </xdr:nvCxnSpPr>
      <xdr:spPr>
        <a:xfrm flipH="1">
          <a:off x="9001125" y="17302163"/>
          <a:ext cx="381000" cy="160496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304800</xdr:colOff>
      <xdr:row>62</xdr:row>
      <xdr:rowOff>152400</xdr:rowOff>
    </xdr:from>
    <xdr:to>
      <xdr:col>25</xdr:col>
      <xdr:colOff>95250</xdr:colOff>
      <xdr:row>62</xdr:row>
      <xdr:rowOff>495300</xdr:rowOff>
    </xdr:to>
    <xdr:sp macro="" textlink="">
      <xdr:nvSpPr>
        <xdr:cNvPr id="13" name="四角形吹き出し 12">
          <a:extLst>
            <a:ext uri="{FF2B5EF4-FFF2-40B4-BE49-F238E27FC236}">
              <a16:creationId xmlns:a16="http://schemas.microsoft.com/office/drawing/2014/main" id="{00000000-0008-0000-0000-00000D000000}"/>
            </a:ext>
          </a:extLst>
        </xdr:cNvPr>
        <xdr:cNvSpPr/>
      </xdr:nvSpPr>
      <xdr:spPr>
        <a:xfrm>
          <a:off x="5734050" y="19611975"/>
          <a:ext cx="9239250" cy="342900"/>
        </a:xfrm>
        <a:prstGeom prst="wedgeRectCallout">
          <a:avLst>
            <a:gd name="adj1" fmla="val -49287"/>
            <a:gd name="adj2" fmla="val -106944"/>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注：公募要領の「令和５年度補正　充電設備　補助率等」を参照し、上限額となる場合は補助金所要額に上限額を上書き入力してください</a:t>
          </a:r>
          <a:r>
            <a:rPr kumimoji="1" lang="en-US" altLang="ja-JP" sz="1100"/>
            <a:t>u</a:t>
          </a:r>
          <a:endParaRPr kumimoji="1" lang="ja-JP" altLang="en-US" sz="1100"/>
        </a:p>
      </xdr:txBody>
    </xdr:sp>
    <xdr:clientData/>
  </xdr:twoCellAnchor>
  <xdr:twoCellAnchor>
    <xdr:from>
      <xdr:col>18</xdr:col>
      <xdr:colOff>419100</xdr:colOff>
      <xdr:row>381</xdr:row>
      <xdr:rowOff>0</xdr:rowOff>
    </xdr:from>
    <xdr:to>
      <xdr:col>20</xdr:col>
      <xdr:colOff>634581</xdr:colOff>
      <xdr:row>389</xdr:row>
      <xdr:rowOff>271012</xdr:rowOff>
    </xdr:to>
    <xdr:sp macro="" textlink="">
      <xdr:nvSpPr>
        <xdr:cNvPr id="12" name="テキスト ボックス 11">
          <a:extLst>
            <a:ext uri="{FF2B5EF4-FFF2-40B4-BE49-F238E27FC236}">
              <a16:creationId xmlns:a16="http://schemas.microsoft.com/office/drawing/2014/main" id="{115A3254-6B52-47CD-AF30-8CE03F509A1B}"/>
            </a:ext>
          </a:extLst>
        </xdr:cNvPr>
        <xdr:cNvSpPr txBox="1"/>
      </xdr:nvSpPr>
      <xdr:spPr>
        <a:xfrm>
          <a:off x="9277350" y="22193250"/>
          <a:ext cx="3711156" cy="2785612"/>
        </a:xfrm>
        <a:prstGeom prst="wedgeRectCallout">
          <a:avLst>
            <a:gd name="adj1" fmla="val -60471"/>
            <a:gd name="adj2" fmla="val 35078"/>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通帳の通りに記載ください。</a:t>
          </a:r>
          <a:endParaRPr kumimoji="1" lang="en-US" altLang="ja-JP" sz="1100"/>
        </a:p>
        <a:p>
          <a:r>
            <a:rPr kumimoji="1" lang="ja-JP" altLang="en-US" sz="1100"/>
            <a:t>そのまま振込に使用しますので、「株式会社」等のフリガナ略称は、金融機関指定の略称を記載ください。</a:t>
          </a:r>
        </a:p>
      </xdr:txBody>
    </xdr:sp>
    <xdr:clientData/>
  </xdr:twoCellAnchor>
  <xdr:twoCellAnchor editAs="oneCell">
    <xdr:from>
      <xdr:col>18</xdr:col>
      <xdr:colOff>600075</xdr:colOff>
      <xdr:row>383</xdr:row>
      <xdr:rowOff>152400</xdr:rowOff>
    </xdr:from>
    <xdr:to>
      <xdr:col>20</xdr:col>
      <xdr:colOff>510036</xdr:colOff>
      <xdr:row>389</xdr:row>
      <xdr:rowOff>153477</xdr:rowOff>
    </xdr:to>
    <xdr:pic>
      <xdr:nvPicPr>
        <xdr:cNvPr id="14" name="図 13">
          <a:extLst>
            <a:ext uri="{FF2B5EF4-FFF2-40B4-BE49-F238E27FC236}">
              <a16:creationId xmlns:a16="http://schemas.microsoft.com/office/drawing/2014/main" id="{AC5B7F14-A2EF-48F4-B067-B3F88FBA0A55}"/>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458325" y="22974300"/>
          <a:ext cx="3405636" cy="1887027"/>
        </a:xfrm>
        <a:prstGeom prst="rect">
          <a:avLst/>
        </a:prstGeom>
        <a:solidFill>
          <a:srgbClr xmlns:mc="http://schemas.openxmlformats.org/markup-compatibility/2006" xmlns:a14="http://schemas.microsoft.com/office/drawing/2010/main" val="FFFFFF" mc:Ignorable="a14" a14:legacySpreadsheetColorIndex="9"/>
        </a:solidFill>
        <a:ln w="9525">
          <a:noFill/>
          <a:miter lim="800000"/>
          <a:headEnd/>
          <a:tailEnd/>
        </a:ln>
        <a:effectLst>
          <a:outerShdw blurRad="50800" dist="38100" dir="2700000" algn="tl" rotWithShape="0">
            <a:prstClr val="black">
              <a:alpha val="40000"/>
            </a:prstClr>
          </a:outerShdw>
        </a:effectLst>
      </xdr:spPr>
    </xdr:pic>
    <xdr:clientData/>
  </xdr:twoCellAnchor>
  <xdr:twoCellAnchor>
    <xdr:from>
      <xdr:col>21</xdr:col>
      <xdr:colOff>114300</xdr:colOff>
      <xdr:row>381</xdr:row>
      <xdr:rowOff>0</xdr:rowOff>
    </xdr:from>
    <xdr:to>
      <xdr:col>32</xdr:col>
      <xdr:colOff>4919</xdr:colOff>
      <xdr:row>386</xdr:row>
      <xdr:rowOff>117715</xdr:rowOff>
    </xdr:to>
    <xdr:sp macro="" textlink="">
      <xdr:nvSpPr>
        <xdr:cNvPr id="15" name="テキスト ボックス 14">
          <a:extLst>
            <a:ext uri="{FF2B5EF4-FFF2-40B4-BE49-F238E27FC236}">
              <a16:creationId xmlns:a16="http://schemas.microsoft.com/office/drawing/2014/main" id="{937DE9F9-4ADC-437E-9F89-D79C29BFEDF0}"/>
            </a:ext>
          </a:extLst>
        </xdr:cNvPr>
        <xdr:cNvSpPr txBox="1"/>
      </xdr:nvSpPr>
      <xdr:spPr>
        <a:xfrm>
          <a:off x="13277850" y="22193250"/>
          <a:ext cx="4605494" cy="1689340"/>
        </a:xfrm>
        <a:prstGeom prst="wedgeRectCallout">
          <a:avLst>
            <a:gd name="adj1" fmla="val -53870"/>
            <a:gd name="adj2" fmla="val 75310"/>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口座番号＋フリガナで振り込みます。振込不能の場合、再振り込み手数料は申請者負担となりますので、スペースや「・」有無にご注意ください。</a:t>
          </a:r>
          <a:endParaRPr kumimoji="1" lang="en-US" altLang="ja-JP" sz="1100"/>
        </a:p>
        <a:p>
          <a:r>
            <a:rPr kumimoji="1" lang="ja-JP" altLang="en-US" sz="1100"/>
            <a:t>新規申請の場合や口座変更の場合は、</a:t>
          </a:r>
          <a:r>
            <a:rPr kumimoji="1" lang="ja-JP" altLang="en-US" sz="1100" b="1" u="sng">
              <a:solidFill>
                <a:srgbClr val="FF0000"/>
              </a:solidFill>
            </a:rPr>
            <a:t>通帳のフリガナ部分のコピー</a:t>
          </a:r>
          <a:r>
            <a:rPr kumimoji="1" lang="ja-JP" altLang="en-US" sz="1100" b="0" u="none">
              <a:solidFill>
                <a:sysClr val="windowText" lastClr="000000"/>
              </a:solidFill>
            </a:rPr>
            <a:t>を</a:t>
          </a:r>
          <a:r>
            <a:rPr kumimoji="1" lang="ja-JP" altLang="en-US" sz="1100"/>
            <a:t>添付ください。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402166</xdr:colOff>
      <xdr:row>3</xdr:row>
      <xdr:rowOff>126999</xdr:rowOff>
    </xdr:from>
    <xdr:to>
      <xdr:col>33</xdr:col>
      <xdr:colOff>116417</xdr:colOff>
      <xdr:row>7</xdr:row>
      <xdr:rowOff>31750</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7126816" y="841374"/>
          <a:ext cx="3143251" cy="857251"/>
        </a:xfrm>
        <a:prstGeom prst="wedgeRectCallout">
          <a:avLst>
            <a:gd name="adj1" fmla="val -82619"/>
            <a:gd name="adj2" fmla="val -73056"/>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委任状の日付は、申請書類（申請書や補助金を活用したリース契約書・覚書締結日）以前であることをご確認ください。</a:t>
          </a:r>
        </a:p>
      </xdr:txBody>
    </xdr:sp>
    <xdr:clientData/>
  </xdr:twoCellAnchor>
  <xdr:twoCellAnchor>
    <xdr:from>
      <xdr:col>28</xdr:col>
      <xdr:colOff>433917</xdr:colOff>
      <xdr:row>8</xdr:row>
      <xdr:rowOff>317502</xdr:rowOff>
    </xdr:from>
    <xdr:to>
      <xdr:col>29</xdr:col>
      <xdr:colOff>624416</xdr:colOff>
      <xdr:row>9</xdr:row>
      <xdr:rowOff>296334</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7158567" y="2146302"/>
          <a:ext cx="876299" cy="236007"/>
        </a:xfrm>
        <a:prstGeom prst="wedgeRectCallout">
          <a:avLst>
            <a:gd name="adj1" fmla="val -166956"/>
            <a:gd name="adj2" fmla="val -97194"/>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代表者</a:t>
          </a:r>
        </a:p>
      </xdr:txBody>
    </xdr:sp>
    <xdr:clientData/>
  </xdr:twoCellAnchor>
  <xdr:twoCellAnchor>
    <xdr:from>
      <xdr:col>28</xdr:col>
      <xdr:colOff>433917</xdr:colOff>
      <xdr:row>13</xdr:row>
      <xdr:rowOff>21165</xdr:rowOff>
    </xdr:from>
    <xdr:to>
      <xdr:col>29</xdr:col>
      <xdr:colOff>624416</xdr:colOff>
      <xdr:row>13</xdr:row>
      <xdr:rowOff>486832</xdr:rowOff>
    </xdr:to>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7158567" y="3116790"/>
          <a:ext cx="876299" cy="218017"/>
        </a:xfrm>
        <a:prstGeom prst="wedgeRectCallout">
          <a:avLst>
            <a:gd name="adj1" fmla="val -166956"/>
            <a:gd name="adj2" fmla="val -97194"/>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申請者</a:t>
          </a:r>
        </a:p>
      </xdr:txBody>
    </xdr:sp>
    <xdr:clientData/>
  </xdr:twoCellAnchor>
  <xdr:twoCellAnchor>
    <xdr:from>
      <xdr:col>27</xdr:col>
      <xdr:colOff>571500</xdr:colOff>
      <xdr:row>0</xdr:row>
      <xdr:rowOff>84667</xdr:rowOff>
    </xdr:from>
    <xdr:to>
      <xdr:col>33</xdr:col>
      <xdr:colOff>497417</xdr:colOff>
      <xdr:row>2</xdr:row>
      <xdr:rowOff>31750</xdr:rowOff>
    </xdr:to>
    <xdr:sp macro="" textlink="">
      <xdr:nvSpPr>
        <xdr:cNvPr id="5" name="正方形/長方形 4">
          <a:extLst>
            <a:ext uri="{FF2B5EF4-FFF2-40B4-BE49-F238E27FC236}">
              <a16:creationId xmlns:a16="http://schemas.microsoft.com/office/drawing/2014/main" id="{00000000-0008-0000-0800-000005000000}"/>
            </a:ext>
          </a:extLst>
        </xdr:cNvPr>
        <xdr:cNvSpPr/>
      </xdr:nvSpPr>
      <xdr:spPr>
        <a:xfrm>
          <a:off x="6610350" y="84667"/>
          <a:ext cx="4040717" cy="42333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申請が代表者申請でない場合、必ず添付してください。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90"/>
  <sheetViews>
    <sheetView tabSelected="1" zoomScaleNormal="100" workbookViewId="0">
      <selection activeCell="T53" sqref="T53"/>
    </sheetView>
  </sheetViews>
  <sheetFormatPr defaultRowHeight="18.75" x14ac:dyDescent="0.4"/>
  <cols>
    <col min="1" max="3" width="10.625" style="72" customWidth="1"/>
    <col min="4" max="5" width="5.625" style="72" customWidth="1"/>
    <col min="6" max="6" width="8.25" style="72" customWidth="1"/>
    <col min="7" max="18" width="5.625" style="72" customWidth="1"/>
    <col min="19" max="19" width="35.25" customWidth="1"/>
    <col min="20" max="21" width="10.625" customWidth="1"/>
    <col min="22" max="36" width="5.625" customWidth="1"/>
    <col min="39" max="96" width="7.625" customWidth="1"/>
  </cols>
  <sheetData>
    <row r="1" spans="1:37" ht="55.5" customHeight="1" x14ac:dyDescent="0.4">
      <c r="A1" s="63" t="s">
        <v>140</v>
      </c>
      <c r="B1" s="64"/>
      <c r="C1" s="64"/>
      <c r="D1" s="64"/>
      <c r="E1" s="64"/>
      <c r="F1" s="64"/>
      <c r="G1" s="65" t="s">
        <v>201</v>
      </c>
      <c r="H1" s="64"/>
      <c r="I1" s="64"/>
      <c r="J1" s="66"/>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7" t="s">
        <v>894</v>
      </c>
    </row>
    <row r="2" spans="1:37" x14ac:dyDescent="0.4">
      <c r="A2"/>
      <c r="B2" t="s">
        <v>141</v>
      </c>
      <c r="C2"/>
      <c r="D2"/>
      <c r="E2"/>
      <c r="F2"/>
      <c r="G2"/>
      <c r="H2"/>
      <c r="I2"/>
      <c r="J2"/>
      <c r="K2"/>
      <c r="L2"/>
      <c r="M2"/>
      <c r="N2"/>
      <c r="O2"/>
      <c r="P2"/>
      <c r="Q2"/>
      <c r="R2"/>
    </row>
    <row r="3" spans="1:37" x14ac:dyDescent="0.4">
      <c r="A3"/>
      <c r="B3" t="s">
        <v>871</v>
      </c>
      <c r="C3"/>
      <c r="D3"/>
      <c r="E3"/>
      <c r="F3"/>
      <c r="G3"/>
      <c r="H3"/>
      <c r="I3"/>
      <c r="J3"/>
      <c r="K3"/>
      <c r="L3"/>
      <c r="M3"/>
      <c r="N3"/>
      <c r="O3"/>
      <c r="P3"/>
      <c r="Q3"/>
      <c r="R3"/>
    </row>
    <row r="4" spans="1:37" x14ac:dyDescent="0.4">
      <c r="A4"/>
      <c r="B4"/>
      <c r="C4"/>
      <c r="D4" s="68"/>
      <c r="E4" t="s">
        <v>142</v>
      </c>
      <c r="F4"/>
      <c r="G4" s="69"/>
      <c r="H4" t="s">
        <v>143</v>
      </c>
      <c r="I4"/>
      <c r="J4"/>
      <c r="K4" s="70"/>
      <c r="L4" t="s">
        <v>144</v>
      </c>
      <c r="M4"/>
      <c r="N4" s="71"/>
      <c r="O4" t="s">
        <v>145</v>
      </c>
      <c r="R4"/>
      <c r="S4" s="209"/>
    </row>
    <row r="5" spans="1:37" x14ac:dyDescent="0.4">
      <c r="A5"/>
      <c r="B5"/>
      <c r="C5"/>
      <c r="D5"/>
      <c r="E5"/>
      <c r="F5"/>
      <c r="G5"/>
      <c r="H5"/>
      <c r="I5"/>
      <c r="J5"/>
      <c r="K5"/>
      <c r="L5"/>
      <c r="M5"/>
      <c r="N5"/>
      <c r="O5"/>
      <c r="P5"/>
      <c r="Q5"/>
      <c r="R5"/>
    </row>
    <row r="6" spans="1:37" ht="24.95" customHeight="1" x14ac:dyDescent="0.4">
      <c r="A6" s="337" t="s">
        <v>146</v>
      </c>
      <c r="B6" s="337"/>
      <c r="C6" s="337"/>
      <c r="D6" s="324"/>
      <c r="E6" s="325"/>
      <c r="F6" s="325"/>
      <c r="G6" s="325"/>
      <c r="H6" s="325"/>
      <c r="I6" s="325"/>
      <c r="J6" s="325"/>
      <c r="K6" s="325"/>
      <c r="L6" s="325"/>
      <c r="M6" s="325"/>
      <c r="N6" s="325"/>
      <c r="O6" s="325"/>
      <c r="P6" s="325"/>
      <c r="Q6" s="325"/>
      <c r="R6" s="326"/>
    </row>
    <row r="7" spans="1:37" ht="24.95" customHeight="1" x14ac:dyDescent="0.4">
      <c r="A7" s="335" t="s">
        <v>147</v>
      </c>
      <c r="B7" s="335"/>
      <c r="C7" s="335"/>
      <c r="D7" s="319"/>
      <c r="E7" s="320"/>
      <c r="F7" s="320"/>
      <c r="G7" s="320"/>
      <c r="H7" s="320"/>
      <c r="I7" s="320"/>
      <c r="J7" s="320"/>
      <c r="K7" s="320"/>
      <c r="L7" s="320"/>
      <c r="M7" s="320"/>
      <c r="N7" s="320"/>
      <c r="O7" s="320"/>
      <c r="P7" s="320"/>
      <c r="Q7" s="320"/>
      <c r="R7" s="321"/>
    </row>
    <row r="8" spans="1:37" ht="24.95" customHeight="1" x14ac:dyDescent="0.4">
      <c r="A8" s="335" t="s">
        <v>148</v>
      </c>
      <c r="B8" s="335"/>
      <c r="C8" s="335"/>
      <c r="D8" s="338"/>
      <c r="E8" s="338"/>
      <c r="F8" s="338"/>
      <c r="G8" s="338"/>
      <c r="H8" s="338"/>
      <c r="I8" s="338"/>
      <c r="J8" s="338"/>
      <c r="K8" s="338"/>
      <c r="L8" s="338"/>
      <c r="M8" s="338"/>
      <c r="N8" s="338"/>
      <c r="O8" s="338"/>
      <c r="P8" s="338"/>
      <c r="Q8" s="338"/>
      <c r="R8" s="338"/>
    </row>
    <row r="9" spans="1:37" ht="24.95" customHeight="1" x14ac:dyDescent="0.4">
      <c r="A9" s="341" t="s">
        <v>816</v>
      </c>
      <c r="B9" s="342"/>
      <c r="C9" s="343"/>
      <c r="D9" s="344"/>
      <c r="E9" s="345"/>
      <c r="F9" s="345"/>
      <c r="G9" s="345"/>
      <c r="H9" s="345"/>
      <c r="I9" s="345"/>
      <c r="J9" s="345"/>
      <c r="K9" s="345"/>
      <c r="L9" s="345"/>
      <c r="M9" s="345"/>
      <c r="N9" s="345"/>
      <c r="O9" s="345"/>
      <c r="P9" s="345"/>
      <c r="Q9" s="345"/>
      <c r="R9" s="346"/>
    </row>
    <row r="10" spans="1:37" ht="24.95" customHeight="1" x14ac:dyDescent="0.4">
      <c r="A10" s="335" t="s">
        <v>817</v>
      </c>
      <c r="B10" s="335"/>
      <c r="C10" s="335"/>
      <c r="D10" s="347"/>
      <c r="E10" s="348"/>
      <c r="F10" s="348"/>
      <c r="G10" s="348"/>
      <c r="H10" s="348"/>
      <c r="I10" s="348"/>
      <c r="J10" s="348"/>
      <c r="K10" s="348"/>
      <c r="L10" s="348"/>
      <c r="M10" s="348"/>
      <c r="N10" s="348"/>
      <c r="O10" s="348"/>
      <c r="P10" s="348"/>
      <c r="Q10" s="348"/>
      <c r="R10" s="349"/>
    </row>
    <row r="11" spans="1:37" ht="24.95" customHeight="1" x14ac:dyDescent="0.4">
      <c r="A11" s="335" t="s">
        <v>818</v>
      </c>
      <c r="B11" s="335"/>
      <c r="C11" s="335"/>
      <c r="D11" s="324"/>
      <c r="E11" s="325"/>
      <c r="F11" s="325"/>
      <c r="G11" s="325"/>
      <c r="H11" s="325"/>
      <c r="I11" s="325"/>
      <c r="J11" s="325"/>
      <c r="K11" s="325"/>
      <c r="L11" s="325"/>
      <c r="M11" s="325"/>
      <c r="N11" s="325"/>
      <c r="O11" s="325"/>
      <c r="P11" s="325"/>
      <c r="Q11" s="325"/>
      <c r="R11" s="326"/>
      <c r="S11" s="316" t="s">
        <v>819</v>
      </c>
      <c r="T11" s="317"/>
      <c r="U11" s="318"/>
    </row>
    <row r="12" spans="1:37" ht="24.95" customHeight="1" x14ac:dyDescent="0.4">
      <c r="A12" s="335" t="s">
        <v>149</v>
      </c>
      <c r="B12" s="335"/>
      <c r="C12" s="335"/>
      <c r="D12" s="319"/>
      <c r="E12" s="320"/>
      <c r="F12" s="320"/>
      <c r="G12" s="320"/>
      <c r="H12" s="320"/>
      <c r="I12" s="320"/>
      <c r="J12" s="320"/>
      <c r="K12" s="320"/>
      <c r="L12" s="320"/>
      <c r="M12" s="320"/>
      <c r="N12" s="320"/>
      <c r="O12" s="320"/>
      <c r="P12" s="320"/>
      <c r="Q12" s="320"/>
      <c r="R12" s="321"/>
      <c r="S12" s="322"/>
      <c r="T12" s="323"/>
      <c r="U12" s="210" t="s">
        <v>30</v>
      </c>
    </row>
    <row r="13" spans="1:37" ht="24.95" hidden="1" customHeight="1" x14ac:dyDescent="0.4">
      <c r="A13" s="335"/>
      <c r="B13" s="335"/>
      <c r="C13" s="335"/>
      <c r="D13" s="336"/>
      <c r="E13" s="336"/>
      <c r="F13" s="336"/>
      <c r="G13" s="336"/>
      <c r="H13" s="336"/>
      <c r="I13" s="336"/>
      <c r="J13" s="336"/>
      <c r="K13" s="336"/>
      <c r="L13" s="336"/>
      <c r="M13" s="336"/>
      <c r="N13" s="336"/>
      <c r="O13" s="336"/>
      <c r="P13" s="336"/>
      <c r="Q13" s="336"/>
      <c r="R13" s="339"/>
      <c r="S13" s="73"/>
      <c r="T13" s="74"/>
    </row>
    <row r="14" spans="1:37" ht="24.95" hidden="1" customHeight="1" x14ac:dyDescent="0.4">
      <c r="A14" s="335"/>
      <c r="B14" s="335"/>
      <c r="C14" s="335"/>
      <c r="D14" s="336"/>
      <c r="E14" s="336"/>
      <c r="F14" s="336"/>
      <c r="G14" s="336"/>
      <c r="H14" s="336"/>
      <c r="I14" s="336"/>
      <c r="J14" s="336"/>
      <c r="K14" s="336"/>
      <c r="L14" s="336"/>
      <c r="M14" s="336"/>
      <c r="N14" s="336"/>
      <c r="O14" s="336"/>
      <c r="P14" s="336"/>
      <c r="Q14" s="336"/>
      <c r="R14" s="336"/>
      <c r="S14" s="75"/>
      <c r="T14" s="76"/>
    </row>
    <row r="15" spans="1:37" ht="24.95" customHeight="1" x14ac:dyDescent="0.4">
      <c r="A15" s="77"/>
      <c r="B15" s="77"/>
      <c r="C15" s="77"/>
      <c r="D15"/>
      <c r="E15"/>
      <c r="F15"/>
      <c r="G15"/>
      <c r="H15"/>
      <c r="I15"/>
      <c r="J15"/>
      <c r="K15"/>
      <c r="L15"/>
      <c r="M15"/>
      <c r="N15"/>
      <c r="O15"/>
      <c r="P15"/>
      <c r="Q15"/>
      <c r="R15"/>
    </row>
    <row r="16" spans="1:37" ht="24.95" customHeight="1" x14ac:dyDescent="0.4">
      <c r="A16" s="340" t="s">
        <v>150</v>
      </c>
      <c r="B16" s="340"/>
      <c r="C16" s="340"/>
      <c r="D16" s="340"/>
      <c r="E16" s="340"/>
      <c r="F16" s="340"/>
      <c r="G16" s="340"/>
      <c r="H16" s="340"/>
      <c r="I16" s="340"/>
      <c r="J16" s="340"/>
      <c r="K16" s="340"/>
      <c r="L16" s="340"/>
      <c r="M16" s="340"/>
      <c r="N16" s="340"/>
      <c r="O16" s="340"/>
      <c r="P16" s="340"/>
      <c r="Q16" s="340"/>
      <c r="R16" s="340"/>
    </row>
    <row r="17" spans="1:18" ht="24.95" customHeight="1" x14ac:dyDescent="0.4">
      <c r="A17" s="335" t="s">
        <v>151</v>
      </c>
      <c r="B17" s="335"/>
      <c r="C17" s="335"/>
      <c r="D17" s="319"/>
      <c r="E17" s="320"/>
      <c r="F17" s="78" t="s">
        <v>152</v>
      </c>
      <c r="G17" s="320"/>
      <c r="H17" s="320"/>
      <c r="I17" s="320"/>
      <c r="J17" s="321"/>
      <c r="K17" s="79"/>
      <c r="L17" s="80"/>
      <c r="M17" s="80"/>
      <c r="N17" s="80"/>
      <c r="O17" s="80"/>
      <c r="P17" s="80"/>
      <c r="Q17" s="80"/>
      <c r="R17" s="80"/>
    </row>
    <row r="18" spans="1:18" ht="24.95" customHeight="1" x14ac:dyDescent="0.4">
      <c r="A18" s="335" t="s">
        <v>153</v>
      </c>
      <c r="B18" s="335"/>
      <c r="C18" s="335"/>
      <c r="D18" s="336"/>
      <c r="E18" s="336"/>
      <c r="F18" s="336"/>
      <c r="G18" s="336"/>
      <c r="H18" s="336"/>
      <c r="I18" s="336"/>
      <c r="J18" s="336"/>
      <c r="K18" s="336"/>
      <c r="L18" s="336"/>
      <c r="M18" s="336"/>
      <c r="N18" s="336"/>
      <c r="O18" s="336"/>
      <c r="P18" s="336"/>
      <c r="Q18" s="336"/>
      <c r="R18" s="336"/>
    </row>
    <row r="19" spans="1:18" ht="24.95" customHeight="1" x14ac:dyDescent="0.4">
      <c r="A19" s="335" t="s">
        <v>154</v>
      </c>
      <c r="B19" s="335"/>
      <c r="C19" s="335"/>
      <c r="D19" s="336"/>
      <c r="E19" s="336"/>
      <c r="F19" s="336"/>
      <c r="G19" s="336"/>
      <c r="H19" s="336"/>
      <c r="I19" s="336"/>
      <c r="J19" s="336"/>
      <c r="K19" s="336"/>
      <c r="L19" s="336"/>
      <c r="M19" s="336"/>
      <c r="N19" s="336"/>
      <c r="O19" s="336"/>
      <c r="P19" s="336"/>
      <c r="Q19" s="336"/>
      <c r="R19" s="336"/>
    </row>
    <row r="20" spans="1:18" ht="24.95" customHeight="1" x14ac:dyDescent="0.4">
      <c r="A20" s="335" t="s">
        <v>155</v>
      </c>
      <c r="B20" s="335"/>
      <c r="C20" s="335"/>
      <c r="D20" s="336"/>
      <c r="E20" s="336"/>
      <c r="F20" s="336"/>
      <c r="G20" s="336"/>
      <c r="H20" s="336"/>
      <c r="I20" s="336"/>
      <c r="J20" s="336"/>
      <c r="K20" s="336"/>
      <c r="L20" s="336"/>
      <c r="M20" s="336"/>
      <c r="N20" s="336"/>
      <c r="O20" s="336"/>
      <c r="P20" s="336"/>
      <c r="Q20" s="336"/>
      <c r="R20" s="336"/>
    </row>
    <row r="21" spans="1:18" ht="24.95" customHeight="1" x14ac:dyDescent="0.4">
      <c r="A21" s="335" t="s">
        <v>156</v>
      </c>
      <c r="B21" s="335"/>
      <c r="C21" s="335"/>
      <c r="D21" s="336"/>
      <c r="E21" s="336"/>
      <c r="F21" s="336"/>
      <c r="G21" s="336"/>
      <c r="H21" s="336"/>
      <c r="I21" s="336"/>
      <c r="J21" s="336"/>
      <c r="K21" s="336"/>
      <c r="L21" s="336"/>
      <c r="M21" s="336"/>
      <c r="N21" s="336"/>
      <c r="O21" s="336"/>
      <c r="P21" s="336"/>
      <c r="Q21" s="336"/>
      <c r="R21" s="336"/>
    </row>
    <row r="22" spans="1:18" ht="24.95" customHeight="1" x14ac:dyDescent="0.4">
      <c r="A22" s="335" t="s">
        <v>157</v>
      </c>
      <c r="B22" s="335"/>
      <c r="C22" s="335"/>
      <c r="D22" s="336"/>
      <c r="E22" s="336"/>
      <c r="F22" s="336"/>
      <c r="G22" s="336"/>
      <c r="H22" s="336"/>
      <c r="I22" s="336"/>
      <c r="J22" s="336"/>
      <c r="K22" s="336"/>
      <c r="L22" s="336"/>
      <c r="M22" s="336"/>
      <c r="N22" s="336"/>
      <c r="O22" s="336"/>
      <c r="P22" s="336"/>
      <c r="Q22" s="336"/>
      <c r="R22" s="336"/>
    </row>
    <row r="23" spans="1:18" ht="24.95" customHeight="1" x14ac:dyDescent="0.4">
      <c r="A23" s="335" t="s">
        <v>158</v>
      </c>
      <c r="B23" s="335"/>
      <c r="C23" s="335"/>
      <c r="D23" s="336"/>
      <c r="E23" s="336"/>
      <c r="F23" s="336"/>
      <c r="G23" s="336"/>
      <c r="H23" s="336"/>
      <c r="I23" s="336"/>
      <c r="J23" s="336"/>
      <c r="K23" s="336"/>
      <c r="L23" s="336"/>
      <c r="M23" s="336"/>
      <c r="N23" s="336"/>
      <c r="O23" s="336"/>
      <c r="P23" s="336"/>
      <c r="Q23" s="336"/>
      <c r="R23" s="336"/>
    </row>
    <row r="24" spans="1:18" ht="24.95" customHeight="1" x14ac:dyDescent="0.4">
      <c r="A24" s="335" t="s">
        <v>159</v>
      </c>
      <c r="B24" s="335"/>
      <c r="C24" s="335"/>
      <c r="D24" s="338"/>
      <c r="E24" s="338"/>
      <c r="F24" s="338"/>
      <c r="G24" s="338"/>
      <c r="H24" s="338"/>
      <c r="I24" s="338"/>
      <c r="J24" s="338"/>
      <c r="K24" s="338"/>
      <c r="L24" s="338"/>
      <c r="M24" s="338"/>
      <c r="N24" s="338"/>
      <c r="O24" s="338"/>
      <c r="P24" s="338"/>
      <c r="Q24" s="338"/>
      <c r="R24" s="338"/>
    </row>
    <row r="25" spans="1:18" ht="24.95" customHeight="1" x14ac:dyDescent="0.4">
      <c r="A25" s="335" t="s">
        <v>160</v>
      </c>
      <c r="B25" s="335"/>
      <c r="C25" s="335"/>
      <c r="D25" s="338"/>
      <c r="E25" s="338"/>
      <c r="F25" s="338"/>
      <c r="G25" s="338"/>
      <c r="H25" s="338"/>
      <c r="I25" s="338"/>
      <c r="J25" s="338"/>
      <c r="K25" s="338"/>
      <c r="L25" s="338"/>
      <c r="M25" s="338"/>
      <c r="N25" s="338"/>
      <c r="O25" s="338"/>
      <c r="P25" s="338"/>
      <c r="Q25" s="338"/>
      <c r="R25" s="338"/>
    </row>
    <row r="26" spans="1:18" ht="24.95" customHeight="1" x14ac:dyDescent="0.4">
      <c r="A26" s="335" t="s">
        <v>161</v>
      </c>
      <c r="B26" s="335"/>
      <c r="C26" s="335"/>
      <c r="D26" s="319"/>
      <c r="E26" s="320"/>
      <c r="F26" s="320"/>
      <c r="G26" s="320"/>
      <c r="H26" s="320"/>
      <c r="I26" s="320"/>
      <c r="J26" s="320"/>
      <c r="K26" s="81" t="s">
        <v>162</v>
      </c>
      <c r="L26" s="320"/>
      <c r="M26" s="320"/>
      <c r="N26" s="320"/>
      <c r="O26" s="320"/>
      <c r="P26" s="320"/>
      <c r="Q26" s="320"/>
      <c r="R26" s="321"/>
    </row>
    <row r="27" spans="1:18" ht="24.95" customHeight="1" x14ac:dyDescent="0.4">
      <c r="A27" s="335" t="s">
        <v>163</v>
      </c>
      <c r="B27" s="335"/>
      <c r="C27" s="335"/>
      <c r="D27" s="336"/>
      <c r="E27" s="336"/>
      <c r="F27" s="336"/>
      <c r="G27" s="336"/>
      <c r="H27" s="336"/>
      <c r="I27" s="336"/>
      <c r="J27" s="336"/>
      <c r="K27" s="336"/>
      <c r="L27" s="336"/>
      <c r="M27" s="336"/>
      <c r="N27" s="336"/>
      <c r="O27" s="336"/>
      <c r="P27" s="336"/>
      <c r="Q27" s="336"/>
      <c r="R27" s="336"/>
    </row>
    <row r="28" spans="1:18" ht="24.95" customHeight="1" x14ac:dyDescent="0.4">
      <c r="A28" s="335" t="s">
        <v>164</v>
      </c>
      <c r="B28" s="335"/>
      <c r="C28" s="335"/>
      <c r="D28" s="336"/>
      <c r="E28" s="336"/>
      <c r="F28" s="336"/>
      <c r="G28" s="336"/>
      <c r="H28" s="336"/>
      <c r="I28" s="336"/>
      <c r="J28" s="336"/>
      <c r="K28" s="336"/>
      <c r="L28" s="336"/>
      <c r="M28" s="336"/>
      <c r="N28" s="336"/>
      <c r="O28" s="336"/>
      <c r="P28" s="336"/>
      <c r="Q28" s="336"/>
      <c r="R28" s="336"/>
    </row>
    <row r="29" spans="1:18" ht="24.95" customHeight="1" x14ac:dyDescent="0.4">
      <c r="A29" s="335" t="s">
        <v>165</v>
      </c>
      <c r="B29" s="335"/>
      <c r="C29" s="335"/>
      <c r="D29" s="338"/>
      <c r="E29" s="338"/>
      <c r="F29" s="338"/>
      <c r="G29" s="338"/>
      <c r="H29" s="338"/>
      <c r="I29" s="338"/>
      <c r="J29" s="338"/>
      <c r="K29" s="338"/>
      <c r="L29" s="338"/>
      <c r="M29" s="338"/>
      <c r="N29" s="338"/>
      <c r="O29" s="338"/>
      <c r="P29" s="338"/>
      <c r="Q29" s="338"/>
      <c r="R29" s="338"/>
    </row>
    <row r="30" spans="1:18" ht="24.95" customHeight="1" x14ac:dyDescent="0.4">
      <c r="A30" s="335" t="s">
        <v>166</v>
      </c>
      <c r="B30" s="335"/>
      <c r="C30" s="335"/>
      <c r="D30" s="338"/>
      <c r="E30" s="338"/>
      <c r="F30" s="338"/>
      <c r="G30" s="338"/>
      <c r="H30" s="338"/>
      <c r="I30" s="338"/>
      <c r="J30" s="338"/>
      <c r="K30" s="338"/>
      <c r="L30" s="338"/>
      <c r="M30" s="338"/>
      <c r="N30" s="338"/>
      <c r="O30" s="338"/>
      <c r="P30" s="338"/>
      <c r="Q30" s="338"/>
      <c r="R30" s="338"/>
    </row>
    <row r="31" spans="1:18" ht="24.95" customHeight="1" x14ac:dyDescent="0.4">
      <c r="A31" s="335" t="s">
        <v>167</v>
      </c>
      <c r="B31" s="335"/>
      <c r="C31" s="335"/>
      <c r="D31" s="319"/>
      <c r="E31" s="320"/>
      <c r="F31" s="320"/>
      <c r="G31" s="320"/>
      <c r="H31" s="320"/>
      <c r="I31" s="320"/>
      <c r="J31" s="320"/>
      <c r="K31" s="81" t="s">
        <v>168</v>
      </c>
      <c r="L31" s="320"/>
      <c r="M31" s="320"/>
      <c r="N31" s="320"/>
      <c r="O31" s="320"/>
      <c r="P31" s="320"/>
      <c r="Q31" s="320"/>
      <c r="R31" s="321"/>
    </row>
    <row r="32" spans="1:18" ht="24.95" customHeight="1" x14ac:dyDescent="0.4">
      <c r="A32" s="335" t="s">
        <v>169</v>
      </c>
      <c r="B32" s="335"/>
      <c r="C32" s="335"/>
      <c r="D32" s="319"/>
      <c r="E32" s="320"/>
      <c r="F32" s="78" t="s">
        <v>10</v>
      </c>
      <c r="G32" s="320"/>
      <c r="H32" s="320"/>
      <c r="I32" s="320"/>
      <c r="J32" s="321"/>
      <c r="K32" t="s">
        <v>170</v>
      </c>
      <c r="L32" s="80"/>
      <c r="M32" s="80"/>
      <c r="N32" s="80"/>
      <c r="O32" s="80"/>
      <c r="P32" s="80"/>
      <c r="Q32" s="80"/>
      <c r="R32" s="80"/>
    </row>
    <row r="33" spans="1:46" ht="24.95" customHeight="1" x14ac:dyDescent="0.4">
      <c r="A33" s="335" t="s">
        <v>171</v>
      </c>
      <c r="B33" s="335"/>
      <c r="C33" s="335"/>
      <c r="D33" s="350"/>
      <c r="E33" s="351"/>
      <c r="F33" s="351"/>
      <c r="G33" s="351"/>
      <c r="H33" s="351"/>
      <c r="I33" s="351"/>
      <c r="J33" s="351"/>
      <c r="K33" s="351"/>
      <c r="L33" s="351"/>
      <c r="M33" s="351"/>
      <c r="N33" s="351"/>
      <c r="O33" s="351"/>
      <c r="P33" s="351"/>
      <c r="Q33" s="351"/>
      <c r="R33" s="352"/>
    </row>
    <row r="34" spans="1:46" ht="24.95" customHeight="1" x14ac:dyDescent="0.4">
      <c r="A34" s="335" t="s">
        <v>172</v>
      </c>
      <c r="B34" s="335"/>
      <c r="C34" s="335"/>
      <c r="D34" s="353"/>
      <c r="E34" s="353"/>
      <c r="F34" s="353"/>
      <c r="G34" s="353"/>
      <c r="H34" s="353"/>
      <c r="I34" s="353"/>
      <c r="J34" s="353"/>
      <c r="K34" s="353"/>
      <c r="L34" s="353"/>
      <c r="M34" s="353"/>
      <c r="N34" s="353"/>
      <c r="O34" s="353"/>
      <c r="P34" s="353"/>
      <c r="Q34" s="353"/>
      <c r="R34" s="353"/>
    </row>
    <row r="35" spans="1:46" ht="24.95" customHeight="1" x14ac:dyDescent="0.4">
      <c r="A35" s="82"/>
      <c r="B35" s="83"/>
      <c r="C35" s="83"/>
      <c r="D35" s="83"/>
      <c r="E35" s="83"/>
      <c r="F35" s="83"/>
      <c r="G35" s="83"/>
      <c r="H35" s="83"/>
      <c r="I35" s="83"/>
      <c r="J35" s="83"/>
      <c r="K35" s="83"/>
      <c r="L35" s="83"/>
      <c r="M35" s="83"/>
      <c r="N35" s="83"/>
      <c r="O35" s="83"/>
      <c r="P35" s="83"/>
      <c r="Q35" s="83"/>
      <c r="R35" s="83"/>
    </row>
    <row r="36" spans="1:46" ht="24.95" customHeight="1" x14ac:dyDescent="0.4"/>
    <row r="37" spans="1:46" ht="24.95" customHeight="1" x14ac:dyDescent="0.4">
      <c r="A37" s="354" t="s">
        <v>173</v>
      </c>
      <c r="B37" s="354"/>
      <c r="C37" s="354"/>
      <c r="D37" s="354"/>
      <c r="E37" s="354"/>
      <c r="F37" s="354"/>
      <c r="G37" s="354"/>
      <c r="H37" s="354"/>
      <c r="I37" s="354"/>
      <c r="J37" s="354"/>
      <c r="K37" s="354"/>
      <c r="L37" s="354"/>
      <c r="M37" s="354"/>
      <c r="N37" s="354"/>
      <c r="O37" s="354"/>
      <c r="P37" s="354"/>
      <c r="Q37" s="354"/>
      <c r="R37" s="354"/>
    </row>
    <row r="38" spans="1:46" ht="24.95" customHeight="1" x14ac:dyDescent="0.4">
      <c r="A38" s="335" t="s">
        <v>174</v>
      </c>
      <c r="B38" s="335"/>
      <c r="C38" s="335"/>
      <c r="D38" s="319"/>
      <c r="E38" s="320"/>
      <c r="F38" s="78" t="s">
        <v>175</v>
      </c>
      <c r="G38" s="320"/>
      <c r="H38" s="320"/>
      <c r="I38" s="320"/>
      <c r="J38" s="321"/>
      <c r="K38" s="79"/>
      <c r="L38" s="80"/>
      <c r="M38" s="80"/>
      <c r="N38" s="80"/>
      <c r="O38" s="80"/>
      <c r="P38" s="80"/>
      <c r="Q38" s="80"/>
      <c r="R38" s="80"/>
    </row>
    <row r="39" spans="1:46" ht="24.95" customHeight="1" x14ac:dyDescent="0.4">
      <c r="A39" s="335" t="s">
        <v>176</v>
      </c>
      <c r="B39" s="335"/>
      <c r="C39" s="335"/>
      <c r="D39" s="336"/>
      <c r="E39" s="336"/>
      <c r="F39" s="336"/>
      <c r="G39" s="336"/>
      <c r="H39" s="336"/>
      <c r="I39" s="336"/>
      <c r="J39" s="336"/>
      <c r="K39" s="336"/>
      <c r="L39" s="336"/>
      <c r="M39" s="336"/>
      <c r="N39" s="336"/>
      <c r="O39" s="336"/>
      <c r="P39" s="336"/>
      <c r="Q39" s="336"/>
      <c r="R39" s="336"/>
    </row>
    <row r="40" spans="1:46" ht="24.95" customHeight="1" x14ac:dyDescent="0.4">
      <c r="A40" s="335" t="s">
        <v>177</v>
      </c>
      <c r="B40" s="335"/>
      <c r="C40" s="335"/>
      <c r="D40" s="336"/>
      <c r="E40" s="336"/>
      <c r="F40" s="336"/>
      <c r="G40" s="336"/>
      <c r="H40" s="336"/>
      <c r="I40" s="336"/>
      <c r="J40" s="336"/>
      <c r="K40" s="336"/>
      <c r="L40" s="336"/>
      <c r="M40" s="336"/>
      <c r="N40" s="336"/>
      <c r="O40" s="336"/>
      <c r="P40" s="336"/>
      <c r="Q40" s="336"/>
      <c r="R40" s="336"/>
    </row>
    <row r="41" spans="1:46" ht="24.95" customHeight="1" x14ac:dyDescent="0.4">
      <c r="A41" s="84"/>
      <c r="B41" s="83"/>
      <c r="C41" s="83"/>
      <c r="D41" s="83"/>
      <c r="E41" s="83"/>
      <c r="F41" s="83"/>
      <c r="G41" s="83"/>
      <c r="H41" s="83"/>
      <c r="I41" s="83"/>
      <c r="J41" s="83"/>
      <c r="K41" s="83"/>
      <c r="L41" s="83"/>
      <c r="M41" s="83"/>
      <c r="N41" s="83"/>
      <c r="O41" s="83"/>
      <c r="P41" s="83"/>
      <c r="Q41" s="83"/>
      <c r="R41" s="83"/>
    </row>
    <row r="42" spans="1:46" ht="24.95" customHeight="1" x14ac:dyDescent="0.4">
      <c r="A42" s="363" t="s">
        <v>180</v>
      </c>
      <c r="B42" s="363"/>
      <c r="C42" s="363"/>
      <c r="D42" s="363"/>
      <c r="E42" s="363"/>
      <c r="F42" s="363"/>
      <c r="G42" s="363"/>
      <c r="H42" s="363"/>
      <c r="I42" s="363"/>
      <c r="J42" s="363"/>
      <c r="K42" s="363"/>
      <c r="L42" s="363"/>
      <c r="M42" s="363"/>
      <c r="N42" s="363"/>
      <c r="O42" s="363"/>
      <c r="P42" s="363"/>
      <c r="Q42" s="363"/>
      <c r="R42" s="363"/>
      <c r="AF42" s="99" t="s">
        <v>211</v>
      </c>
      <c r="AG42" s="90"/>
      <c r="AH42" s="69" t="s">
        <v>212</v>
      </c>
      <c r="AT42" s="85"/>
    </row>
    <row r="43" spans="1:46" ht="24.95" customHeight="1" x14ac:dyDescent="0.4">
      <c r="A43" s="335" t="s">
        <v>180</v>
      </c>
      <c r="B43" s="335"/>
      <c r="C43" s="335"/>
      <c r="D43" s="339"/>
      <c r="E43" s="355"/>
      <c r="F43" s="355"/>
      <c r="G43" s="355"/>
      <c r="H43" s="355"/>
      <c r="I43" s="355"/>
      <c r="J43" s="355"/>
      <c r="K43" s="355"/>
      <c r="L43" s="355"/>
      <c r="M43" s="355"/>
      <c r="N43" s="355"/>
      <c r="O43" s="355"/>
      <c r="P43" s="355"/>
      <c r="Q43" s="355"/>
      <c r="R43" s="356"/>
      <c r="AF43" s="101"/>
      <c r="AG43" s="102"/>
      <c r="AH43" s="103"/>
      <c r="AT43" s="85"/>
    </row>
    <row r="44" spans="1:46" ht="24.95" customHeight="1" x14ac:dyDescent="0.4">
      <c r="A44" s="335" t="s">
        <v>181</v>
      </c>
      <c r="B44" s="335"/>
      <c r="C44" s="335"/>
      <c r="D44" s="339"/>
      <c r="E44" s="355"/>
      <c r="F44" s="355"/>
      <c r="G44" s="355"/>
      <c r="H44" s="355"/>
      <c r="I44" s="355"/>
      <c r="J44" s="355"/>
      <c r="K44" s="355"/>
      <c r="L44" s="355"/>
      <c r="M44" s="355"/>
      <c r="N44" s="355"/>
      <c r="O44" s="355"/>
      <c r="P44" s="355"/>
      <c r="Q44" s="355"/>
      <c r="R44" s="356"/>
      <c r="S44" s="104" t="str">
        <f>IF(OR(D43="高圧受電設備",D43="バッテリー交換式充電設備"),"　　※メーカー名をプルダウン選択でなく入力してください※","")</f>
        <v/>
      </c>
      <c r="AF44" s="89"/>
      <c r="AG44" s="69" t="s">
        <v>213</v>
      </c>
      <c r="AH44" s="69">
        <v>2</v>
      </c>
      <c r="AT44" s="85"/>
    </row>
    <row r="45" spans="1:46" ht="24.95" customHeight="1" x14ac:dyDescent="0.4">
      <c r="A45" s="335" t="s">
        <v>178</v>
      </c>
      <c r="B45" s="335"/>
      <c r="C45" s="335"/>
      <c r="D45" s="339"/>
      <c r="E45" s="355"/>
      <c r="F45" s="355"/>
      <c r="G45" s="355"/>
      <c r="H45" s="355"/>
      <c r="I45" s="355"/>
      <c r="J45" s="355"/>
      <c r="K45" s="355"/>
      <c r="L45" s="355"/>
      <c r="M45" s="355"/>
      <c r="N45" s="355"/>
      <c r="O45" s="355"/>
      <c r="P45" s="355"/>
      <c r="Q45" s="355"/>
      <c r="R45" s="356"/>
      <c r="S45" s="104" t="str">
        <f>IF(OR(D43="高圧受電設備",D43="バッテリー交換式充電設備"),"　　※型式をプルダウン選択でなく入力してください※","")</f>
        <v/>
      </c>
      <c r="AF45" s="89"/>
      <c r="AG45" s="69" t="s">
        <v>214</v>
      </c>
      <c r="AH45" s="69">
        <v>2</v>
      </c>
      <c r="AT45" s="85"/>
    </row>
    <row r="46" spans="1:46" ht="24.95" customHeight="1" x14ac:dyDescent="0.4">
      <c r="A46" s="335" t="s">
        <v>182</v>
      </c>
      <c r="B46" s="335"/>
      <c r="C46" s="335"/>
      <c r="D46" s="357"/>
      <c r="E46" s="358"/>
      <c r="F46" s="357"/>
      <c r="G46" s="358"/>
      <c r="H46" s="357"/>
      <c r="I46" s="358"/>
      <c r="J46" s="357"/>
      <c r="K46" s="358"/>
      <c r="L46" s="357"/>
      <c r="M46" s="358"/>
      <c r="N46" s="357"/>
      <c r="O46" s="358"/>
      <c r="P46" s="357"/>
      <c r="Q46" s="358"/>
      <c r="R46" s="100"/>
      <c r="S46" s="104"/>
      <c r="AF46" s="89"/>
      <c r="AG46" s="69" t="s">
        <v>215</v>
      </c>
      <c r="AH46" s="69">
        <v>2</v>
      </c>
      <c r="AT46" s="85"/>
    </row>
    <row r="47" spans="1:46" ht="24.95" customHeight="1" x14ac:dyDescent="0.4">
      <c r="A47" s="335" t="s">
        <v>183</v>
      </c>
      <c r="B47" s="335"/>
      <c r="C47" s="335"/>
      <c r="D47" s="359" t="b">
        <f>IF(D43=AG44,VLOOKUP(D45,D73:V376,2,FALSE),IF(D43=AG45,VLOOKUP(D45,K73:L376,2,FALSE),IF(D43=AG46,0,IF(D43=AG47,0))))</f>
        <v>0</v>
      </c>
      <c r="E47" s="360"/>
      <c r="F47" s="360"/>
      <c r="G47" s="360"/>
      <c r="H47" s="360"/>
      <c r="I47" s="360"/>
      <c r="J47" s="360"/>
      <c r="K47" s="360"/>
      <c r="L47" s="360"/>
      <c r="M47" s="360"/>
      <c r="N47" s="360"/>
      <c r="O47" s="360"/>
      <c r="P47" s="360"/>
      <c r="Q47" s="360"/>
      <c r="R47" s="93" t="s">
        <v>217</v>
      </c>
      <c r="S47" s="104" t="str">
        <f>IF(OR(D43=AG48,D43=AG49),"下段↓「セルS48」に出力KW数を入力してください※","")</f>
        <v/>
      </c>
      <c r="AF47" s="89"/>
      <c r="AG47" s="69" t="s">
        <v>218</v>
      </c>
      <c r="AH47" s="69">
        <v>3</v>
      </c>
      <c r="AT47" s="85"/>
    </row>
    <row r="48" spans="1:46" ht="24.95" customHeight="1" x14ac:dyDescent="0.4">
      <c r="A48" s="335" t="s">
        <v>184</v>
      </c>
      <c r="B48" s="335"/>
      <c r="C48" s="335"/>
      <c r="D48" s="336"/>
      <c r="E48" s="336"/>
      <c r="F48" s="336"/>
      <c r="G48" s="336"/>
      <c r="H48" s="336"/>
      <c r="I48" s="336"/>
      <c r="J48" s="336"/>
      <c r="K48" s="336"/>
      <c r="L48" s="336"/>
      <c r="M48" s="336"/>
      <c r="N48" s="336"/>
      <c r="O48" s="336"/>
      <c r="P48" s="336"/>
      <c r="Q48" s="336"/>
      <c r="R48" s="336"/>
      <c r="S48" s="105"/>
      <c r="T48" s="106" t="str">
        <f>IF(OR(D43=AG48,D43=AG49),"KW","")</f>
        <v/>
      </c>
      <c r="AF48" s="89"/>
      <c r="AG48" s="107" t="s">
        <v>219</v>
      </c>
      <c r="AH48" s="108"/>
      <c r="AT48" s="85"/>
    </row>
    <row r="49" spans="1:46" ht="24.95" customHeight="1" x14ac:dyDescent="0.4">
      <c r="A49" s="335" t="s">
        <v>220</v>
      </c>
      <c r="B49" s="335"/>
      <c r="C49" s="335"/>
      <c r="D49" s="361"/>
      <c r="E49" s="362"/>
      <c r="F49" s="362"/>
      <c r="G49" s="362"/>
      <c r="H49" s="362"/>
      <c r="I49" s="362"/>
      <c r="J49" s="109" t="s">
        <v>131</v>
      </c>
      <c r="K49" s="89"/>
      <c r="L49"/>
      <c r="M49"/>
      <c r="N49"/>
      <c r="O49"/>
      <c r="P49"/>
      <c r="Q49"/>
      <c r="R49"/>
      <c r="AF49" s="110"/>
      <c r="AG49" s="109" t="s">
        <v>221</v>
      </c>
      <c r="AH49" s="111"/>
      <c r="AT49" s="85"/>
    </row>
    <row r="50" spans="1:46" ht="24.95" customHeight="1" x14ac:dyDescent="0.4">
      <c r="A50" s="341" t="s">
        <v>222</v>
      </c>
      <c r="B50" s="342"/>
      <c r="C50" s="343"/>
      <c r="D50" s="361"/>
      <c r="E50" s="362"/>
      <c r="F50" s="362"/>
      <c r="G50" s="362"/>
      <c r="H50" s="362"/>
      <c r="I50" s="362"/>
      <c r="J50" s="109" t="s">
        <v>223</v>
      </c>
      <c r="K50" s="112"/>
      <c r="L50" s="77"/>
      <c r="M50" s="77"/>
      <c r="N50" s="77"/>
      <c r="O50" s="77"/>
      <c r="P50" s="77"/>
      <c r="Q50" s="77"/>
      <c r="R50" s="77"/>
      <c r="AT50" s="85"/>
    </row>
    <row r="51" spans="1:46" ht="24.95" customHeight="1" x14ac:dyDescent="0.4">
      <c r="A51" s="341" t="s">
        <v>805</v>
      </c>
      <c r="B51" s="342"/>
      <c r="C51" s="343"/>
      <c r="D51" s="344"/>
      <c r="E51" s="345"/>
      <c r="F51" s="345"/>
      <c r="G51" s="345"/>
      <c r="H51" s="345"/>
      <c r="I51" s="345"/>
      <c r="J51" s="90" t="s">
        <v>216</v>
      </c>
      <c r="K51" s="113" t="str">
        <f>IF(D43="高圧受電設備","※高圧受電設備の総出力を入力してください※","")</f>
        <v/>
      </c>
      <c r="L51" s="77"/>
      <c r="M51" s="77"/>
      <c r="N51" s="77"/>
      <c r="O51" s="77"/>
      <c r="P51" s="77"/>
      <c r="Q51" s="77"/>
      <c r="R51" s="77"/>
      <c r="AT51" s="85"/>
    </row>
    <row r="52" spans="1:46" ht="50.25" customHeight="1" x14ac:dyDescent="0.4">
      <c r="A52" s="369" t="s">
        <v>224</v>
      </c>
      <c r="B52" s="370"/>
      <c r="C52" s="371"/>
      <c r="D52" s="372"/>
      <c r="E52" s="373"/>
      <c r="F52" s="373"/>
      <c r="G52" s="373"/>
      <c r="H52" s="373"/>
      <c r="I52" s="373"/>
      <c r="J52" s="102" t="s">
        <v>806</v>
      </c>
      <c r="K52" s="113" t="str">
        <f>IF(D43="高圧受電設備","※高圧受電設備の接続計画総出力を入力してください※","")</f>
        <v/>
      </c>
      <c r="L52" s="77"/>
      <c r="M52" s="77"/>
      <c r="N52" s="77"/>
      <c r="O52" s="77"/>
      <c r="P52" s="77"/>
      <c r="Q52" s="77"/>
      <c r="R52" s="77"/>
      <c r="AT52" s="85"/>
    </row>
    <row r="53" spans="1:46" ht="24.95" customHeight="1" x14ac:dyDescent="0.4">
      <c r="A53" s="368" t="s">
        <v>65</v>
      </c>
      <c r="B53" s="368"/>
      <c r="C53" s="368"/>
      <c r="D53" s="336"/>
      <c r="E53" s="336"/>
      <c r="F53" s="336"/>
      <c r="G53" s="336"/>
      <c r="H53" s="336"/>
      <c r="I53" s="336"/>
      <c r="J53" s="336"/>
      <c r="K53" s="336"/>
      <c r="L53" s="336"/>
      <c r="M53" s="336"/>
      <c r="N53" s="336"/>
      <c r="O53" s="336"/>
      <c r="P53" s="336"/>
      <c r="Q53" s="336"/>
      <c r="R53" s="336"/>
      <c r="AT53" s="85"/>
    </row>
    <row r="54" spans="1:46" ht="39.950000000000003" customHeight="1" x14ac:dyDescent="0.4">
      <c r="A54" s="367" t="s">
        <v>185</v>
      </c>
      <c r="B54" s="368"/>
      <c r="C54" s="368"/>
      <c r="D54" s="336"/>
      <c r="E54" s="336"/>
      <c r="F54" s="336"/>
      <c r="G54" s="336"/>
      <c r="H54" s="336"/>
      <c r="I54" s="336"/>
      <c r="J54" s="336"/>
      <c r="K54" s="336"/>
      <c r="L54" s="336"/>
      <c r="M54" s="336"/>
      <c r="N54" s="336"/>
      <c r="O54" s="336"/>
      <c r="P54" s="336"/>
      <c r="Q54" s="336"/>
      <c r="R54" s="336"/>
      <c r="AT54" s="85"/>
    </row>
    <row r="55" spans="1:46" ht="24.95" customHeight="1" x14ac:dyDescent="0.4">
      <c r="A55" s="335" t="s">
        <v>186</v>
      </c>
      <c r="B55" s="335"/>
      <c r="C55" s="335"/>
      <c r="D55" s="374"/>
      <c r="E55" s="375"/>
      <c r="F55" s="375"/>
      <c r="G55" s="375"/>
      <c r="H55" s="375"/>
      <c r="I55" s="375"/>
      <c r="J55" s="375"/>
      <c r="K55" s="375"/>
      <c r="L55" s="375"/>
      <c r="M55" s="375"/>
      <c r="N55" s="375"/>
      <c r="O55" s="375"/>
      <c r="P55" s="375"/>
      <c r="Q55" s="375"/>
      <c r="R55" s="93" t="s">
        <v>30</v>
      </c>
      <c r="AT55" s="85"/>
    </row>
    <row r="56" spans="1:46" ht="24.95" customHeight="1" x14ac:dyDescent="0.4">
      <c r="A56" s="335" t="s">
        <v>187</v>
      </c>
      <c r="B56" s="335"/>
      <c r="C56" s="335"/>
      <c r="D56" s="374">
        <v>0</v>
      </c>
      <c r="E56" s="375"/>
      <c r="F56" s="375"/>
      <c r="G56" s="375"/>
      <c r="H56" s="375"/>
      <c r="I56" s="375"/>
      <c r="J56" s="375"/>
      <c r="K56" s="375"/>
      <c r="L56" s="375"/>
      <c r="M56" s="375"/>
      <c r="N56" s="375"/>
      <c r="O56" s="375"/>
      <c r="P56" s="375"/>
      <c r="Q56" s="375"/>
      <c r="R56" s="93" t="s">
        <v>30</v>
      </c>
      <c r="AT56" s="85"/>
    </row>
    <row r="57" spans="1:46" ht="24.95" customHeight="1" x14ac:dyDescent="0.4">
      <c r="A57" s="376" t="s">
        <v>822</v>
      </c>
      <c r="B57" s="376"/>
      <c r="C57" s="376"/>
      <c r="D57" s="376" t="s">
        <v>179</v>
      </c>
      <c r="E57" s="376"/>
      <c r="F57" s="376"/>
      <c r="G57" s="376"/>
      <c r="H57" s="376"/>
      <c r="I57" s="394" t="s">
        <v>225</v>
      </c>
      <c r="J57" s="394"/>
      <c r="K57" s="394"/>
      <c r="L57" s="394"/>
      <c r="M57" s="394"/>
      <c r="N57" s="394" t="s">
        <v>823</v>
      </c>
      <c r="O57" s="394"/>
      <c r="P57" s="394"/>
      <c r="Q57" s="394"/>
      <c r="R57" s="394"/>
      <c r="S57" s="114" t="s">
        <v>226</v>
      </c>
      <c r="T57" s="115"/>
      <c r="U57" s="116"/>
      <c r="V57" s="116"/>
      <c r="W57" s="116"/>
      <c r="AT57" s="85"/>
    </row>
    <row r="58" spans="1:46" ht="24.95" customHeight="1" x14ac:dyDescent="0.4">
      <c r="A58" s="365">
        <f>D55-D56</f>
        <v>0</v>
      </c>
      <c r="B58" s="366"/>
      <c r="C58" s="366"/>
      <c r="D58" s="364">
        <f>IF(D47&gt;=90,A58/1,IF(D43=AG44,A58/AH44,IF(D43=AG45,A58/AH45,IF(D43=AG46,A58/AH46,IF(D43=AG47,A58/AH47)))))</f>
        <v>0</v>
      </c>
      <c r="E58" s="364"/>
      <c r="F58" s="364"/>
      <c r="G58" s="364"/>
      <c r="H58" s="364"/>
      <c r="I58" s="365" t="str">
        <f>IF(D43=AG44,VLOOKUP(D45,D73:F376,3,FALSE),IF(D43=AG45,VLOOKUP(D45,K73:M376,3,FALSE),IF(D43=AG46,VLOOKUP(D45,Q73:R376,2,FALSE),IF(D43=AG47,VLOOKUP(D45,V73:W376,2,FALSE),""))))</f>
        <v/>
      </c>
      <c r="J58" s="366"/>
      <c r="K58" s="366"/>
      <c r="L58" s="366"/>
      <c r="M58" s="366"/>
      <c r="N58" s="364">
        <f>ROUNDDOWN(MIN(D58,I58),-3)</f>
        <v>0</v>
      </c>
      <c r="O58" s="364"/>
      <c r="P58" s="364"/>
      <c r="Q58" s="364"/>
      <c r="R58" s="364"/>
      <c r="S58" s="117">
        <f>N58*D49</f>
        <v>0</v>
      </c>
      <c r="T58" s="115" t="str">
        <f>IF(I58=N58,"基準額が上限額を超える場合は上限額が所要額となります","")</f>
        <v/>
      </c>
      <c r="U58" s="118"/>
      <c r="V58" s="118"/>
      <c r="W58" s="118"/>
      <c r="AT58" s="85"/>
    </row>
    <row r="59" spans="1:46" ht="24.95" customHeight="1" x14ac:dyDescent="0.4">
      <c r="A59" s="335" t="s">
        <v>188</v>
      </c>
      <c r="B59" s="335"/>
      <c r="C59" s="335"/>
      <c r="D59" s="344"/>
      <c r="E59" s="345"/>
      <c r="F59" s="345"/>
      <c r="G59" s="345"/>
      <c r="H59" s="345"/>
      <c r="I59" s="345"/>
      <c r="J59" s="345"/>
      <c r="K59" s="345"/>
      <c r="L59" s="345"/>
      <c r="M59" s="345"/>
      <c r="N59" s="345"/>
      <c r="O59" s="345"/>
      <c r="P59" s="345"/>
      <c r="Q59" s="345"/>
      <c r="R59" s="90" t="s">
        <v>30</v>
      </c>
      <c r="S59" s="211"/>
      <c r="AT59" s="85"/>
    </row>
    <row r="60" spans="1:46" ht="24.95" customHeight="1" x14ac:dyDescent="0.4">
      <c r="A60" s="335" t="s">
        <v>187</v>
      </c>
      <c r="B60" s="335"/>
      <c r="C60" s="335"/>
      <c r="D60" s="339">
        <v>0</v>
      </c>
      <c r="E60" s="355"/>
      <c r="F60" s="355"/>
      <c r="G60" s="355"/>
      <c r="H60" s="355"/>
      <c r="I60" s="355"/>
      <c r="J60" s="355"/>
      <c r="K60" s="355"/>
      <c r="L60" s="355"/>
      <c r="M60" s="355"/>
      <c r="N60" s="355"/>
      <c r="O60" s="355"/>
      <c r="P60" s="355"/>
      <c r="Q60" s="355"/>
      <c r="R60" s="93" t="s">
        <v>30</v>
      </c>
      <c r="S60" s="211"/>
      <c r="AT60" s="85"/>
    </row>
    <row r="61" spans="1:46" ht="24.95" customHeight="1" x14ac:dyDescent="0.4">
      <c r="A61" s="376" t="s">
        <v>824</v>
      </c>
      <c r="B61" s="376"/>
      <c r="C61" s="376"/>
      <c r="D61" s="376" t="s">
        <v>179</v>
      </c>
      <c r="E61" s="376"/>
      <c r="F61" s="376"/>
      <c r="G61" s="376"/>
      <c r="H61" s="376"/>
      <c r="I61" s="394" t="s">
        <v>823</v>
      </c>
      <c r="J61" s="394"/>
      <c r="K61" s="394"/>
      <c r="L61" s="394"/>
      <c r="M61" s="394"/>
      <c r="N61" s="394" t="s">
        <v>825</v>
      </c>
      <c r="O61" s="394"/>
      <c r="P61" s="394"/>
      <c r="Q61" s="394"/>
      <c r="R61" s="394"/>
      <c r="S61" s="394" t="s">
        <v>227</v>
      </c>
      <c r="T61" s="394"/>
      <c r="U61" s="394"/>
      <c r="V61" s="394"/>
      <c r="W61" s="394"/>
      <c r="AT61" s="85"/>
    </row>
    <row r="62" spans="1:46" ht="24.95" customHeight="1" x14ac:dyDescent="0.4">
      <c r="A62" s="365">
        <f>D59-D60</f>
        <v>0</v>
      </c>
      <c r="B62" s="366"/>
      <c r="C62" s="366"/>
      <c r="D62" s="365">
        <f>A62</f>
        <v>0</v>
      </c>
      <c r="E62" s="366"/>
      <c r="F62" s="366"/>
      <c r="G62" s="366"/>
      <c r="H62" s="366"/>
      <c r="I62" s="397">
        <f>D62</f>
        <v>0</v>
      </c>
      <c r="J62" s="336"/>
      <c r="K62" s="336"/>
      <c r="L62" s="336"/>
      <c r="M62" s="336"/>
      <c r="N62" s="364">
        <f>ROUNDDOWN(I62,-3)</f>
        <v>0</v>
      </c>
      <c r="O62" s="364"/>
      <c r="P62" s="364"/>
      <c r="Q62" s="364"/>
      <c r="R62" s="364"/>
      <c r="S62" s="396">
        <f>SUM(S58,N62)</f>
        <v>0</v>
      </c>
      <c r="T62" s="396"/>
      <c r="U62" s="396"/>
      <c r="V62" s="396"/>
      <c r="W62" s="396"/>
      <c r="AT62" s="85"/>
    </row>
    <row r="63" spans="1:46" ht="47.25" customHeight="1" thickBot="1" x14ac:dyDescent="0.45">
      <c r="X63" s="91"/>
      <c r="Y63" s="91"/>
      <c r="Z63" s="91"/>
      <c r="AA63" s="91"/>
      <c r="AB63" s="91"/>
      <c r="AC63" s="91"/>
      <c r="AD63" s="91"/>
      <c r="AE63" s="91"/>
      <c r="AF63" s="91"/>
      <c r="AG63" s="91"/>
      <c r="AH63" s="91"/>
      <c r="AI63" s="91"/>
      <c r="AJ63" s="91"/>
      <c r="AT63" s="85"/>
    </row>
    <row r="64" spans="1:46" ht="24.95" customHeight="1" x14ac:dyDescent="0.4">
      <c r="A64" s="88"/>
      <c r="B64" s="88"/>
      <c r="C64" s="88"/>
      <c r="D64" s="88"/>
      <c r="E64" s="88"/>
      <c r="F64" s="88"/>
      <c r="G64" s="88"/>
      <c r="H64" s="88"/>
      <c r="I64" s="88"/>
      <c r="J64" s="88"/>
      <c r="K64" s="88"/>
      <c r="L64" s="88"/>
      <c r="M64" s="88"/>
      <c r="N64" s="88"/>
      <c r="O64" s="88"/>
      <c r="P64" s="88"/>
      <c r="Q64" s="88"/>
      <c r="R64" s="88"/>
      <c r="S64" s="92"/>
      <c r="T64" s="92"/>
      <c r="U64" s="92"/>
      <c r="V64" s="92"/>
      <c r="W64" s="92"/>
      <c r="AT64" s="85"/>
    </row>
    <row r="65" spans="1:46" ht="50.25" customHeight="1" x14ac:dyDescent="0.4">
      <c r="A65" s="393" t="s">
        <v>189</v>
      </c>
      <c r="B65" s="393"/>
      <c r="C65" s="393"/>
      <c r="D65" s="393"/>
      <c r="E65" s="393"/>
      <c r="F65" s="393"/>
      <c r="G65" s="393"/>
      <c r="H65" s="393"/>
      <c r="I65" s="393"/>
      <c r="J65" s="393"/>
      <c r="K65" s="393"/>
      <c r="L65" s="393"/>
      <c r="M65" s="393"/>
      <c r="N65" s="393"/>
      <c r="O65" s="393"/>
      <c r="P65" s="393"/>
      <c r="Q65" s="393"/>
      <c r="R65" s="393"/>
      <c r="S65" s="393" t="s">
        <v>190</v>
      </c>
      <c r="T65" s="393"/>
      <c r="U65" s="393"/>
      <c r="V65" s="393"/>
      <c r="W65" s="393"/>
      <c r="X65" s="393"/>
      <c r="Y65" s="393"/>
      <c r="Z65" s="393"/>
      <c r="AA65" s="393"/>
      <c r="AB65" s="393"/>
      <c r="AC65" s="393"/>
      <c r="AD65" s="393"/>
      <c r="AE65" s="393"/>
      <c r="AF65" s="393"/>
      <c r="AG65" s="393"/>
      <c r="AH65" s="393"/>
      <c r="AI65" s="393"/>
      <c r="AJ65" s="393"/>
      <c r="AT65" s="85"/>
    </row>
    <row r="66" spans="1:46" ht="24.95" customHeight="1" x14ac:dyDescent="0.4">
      <c r="A66" s="395" t="s">
        <v>191</v>
      </c>
      <c r="B66" s="395"/>
      <c r="C66" s="395"/>
      <c r="D66" s="377">
        <f>S62</f>
        <v>0</v>
      </c>
      <c r="E66" s="378"/>
      <c r="F66" s="378"/>
      <c r="G66" s="378"/>
      <c r="H66" s="378"/>
      <c r="I66" s="378"/>
      <c r="J66" s="378"/>
      <c r="K66" s="378"/>
      <c r="L66" s="378"/>
      <c r="M66" s="378"/>
      <c r="N66" s="378"/>
      <c r="O66" s="378"/>
      <c r="P66" s="378"/>
      <c r="Q66" s="378"/>
      <c r="R66" s="86" t="s">
        <v>30</v>
      </c>
      <c r="S66" s="379" t="s">
        <v>192</v>
      </c>
      <c r="T66" s="380"/>
      <c r="U66" s="380"/>
      <c r="V66" s="380"/>
      <c r="W66" s="380"/>
      <c r="X66" s="381"/>
      <c r="Y66" s="377">
        <f>SUM(A58*D49,A62)</f>
        <v>0</v>
      </c>
      <c r="Z66" s="378"/>
      <c r="AA66" s="378"/>
      <c r="AB66" s="378"/>
      <c r="AC66" s="378"/>
      <c r="AD66" s="378"/>
      <c r="AE66" s="378"/>
      <c r="AF66" s="378"/>
      <c r="AG66" s="378"/>
      <c r="AH66" s="378"/>
      <c r="AI66" s="378"/>
      <c r="AJ66" s="86" t="s">
        <v>30</v>
      </c>
      <c r="AT66" s="85"/>
    </row>
    <row r="67" spans="1:46" ht="24.95" customHeight="1" x14ac:dyDescent="0.4">
      <c r="A67" s="335" t="s">
        <v>193</v>
      </c>
      <c r="B67" s="335"/>
      <c r="C67" s="335"/>
      <c r="D67" s="374"/>
      <c r="E67" s="375"/>
      <c r="F67" s="375"/>
      <c r="G67" s="375"/>
      <c r="H67" s="375"/>
      <c r="I67" s="375"/>
      <c r="J67" s="375"/>
      <c r="K67" s="375"/>
      <c r="L67" s="375"/>
      <c r="M67" s="375"/>
      <c r="N67" s="375"/>
      <c r="O67" s="375"/>
      <c r="P67" s="375"/>
      <c r="Q67" s="375"/>
      <c r="R67" s="87" t="s">
        <v>30</v>
      </c>
      <c r="S67" s="341" t="s">
        <v>194</v>
      </c>
      <c r="T67" s="342"/>
      <c r="U67" s="342"/>
      <c r="V67" s="342"/>
      <c r="W67" s="343"/>
      <c r="X67" s="119"/>
      <c r="Y67" s="374"/>
      <c r="Z67" s="375"/>
      <c r="AA67" s="375"/>
      <c r="AB67" s="375"/>
      <c r="AC67" s="375"/>
      <c r="AD67" s="375"/>
      <c r="AE67" s="375"/>
      <c r="AF67" s="375"/>
      <c r="AG67" s="375"/>
      <c r="AH67" s="375"/>
      <c r="AI67" s="375"/>
      <c r="AJ67" s="87" t="s">
        <v>30</v>
      </c>
      <c r="AT67" s="85"/>
    </row>
    <row r="68" spans="1:46" ht="24.95" customHeight="1" x14ac:dyDescent="0.4">
      <c r="A68" s="395" t="s">
        <v>195</v>
      </c>
      <c r="B68" s="395"/>
      <c r="C68" s="395"/>
      <c r="D68" s="377">
        <f>IFERROR(SUM(D66:Q67),"")</f>
        <v>0</v>
      </c>
      <c r="E68" s="378"/>
      <c r="F68" s="378"/>
      <c r="G68" s="378"/>
      <c r="H68" s="378"/>
      <c r="I68" s="378"/>
      <c r="J68" s="378"/>
      <c r="K68" s="378"/>
      <c r="L68" s="378"/>
      <c r="M68" s="378"/>
      <c r="N68" s="378"/>
      <c r="O68" s="378"/>
      <c r="P68" s="378"/>
      <c r="Q68" s="378"/>
      <c r="R68" s="86" t="s">
        <v>30</v>
      </c>
      <c r="S68" s="379" t="s">
        <v>196</v>
      </c>
      <c r="T68" s="380"/>
      <c r="U68" s="380"/>
      <c r="V68" s="380"/>
      <c r="W68" s="380"/>
      <c r="X68" s="381"/>
      <c r="Y68" s="377">
        <f>IFERROR(SUM(Y66:AI67),"")</f>
        <v>0</v>
      </c>
      <c r="Z68" s="378"/>
      <c r="AA68" s="378"/>
      <c r="AB68" s="378"/>
      <c r="AC68" s="378"/>
      <c r="AD68" s="378"/>
      <c r="AE68" s="378"/>
      <c r="AF68" s="378"/>
      <c r="AG68" s="378"/>
      <c r="AH68" s="378"/>
      <c r="AI68" s="378"/>
      <c r="AJ68" s="86" t="s">
        <v>30</v>
      </c>
      <c r="AT68" s="85"/>
    </row>
    <row r="69" spans="1:46" ht="24.95" customHeight="1" x14ac:dyDescent="0.4">
      <c r="AT69" s="85"/>
    </row>
    <row r="70" spans="1:46" ht="24.95" hidden="1" customHeight="1" x14ac:dyDescent="0.4">
      <c r="B70" s="120" t="s">
        <v>213</v>
      </c>
      <c r="C70" s="120"/>
      <c r="D70" s="120"/>
      <c r="E70" s="120"/>
      <c r="F70" s="120"/>
      <c r="G70" s="120"/>
      <c r="H70" s="120"/>
      <c r="I70" t="s">
        <v>214</v>
      </c>
      <c r="J70" s="120"/>
      <c r="K70" s="120"/>
      <c r="L70" s="120"/>
      <c r="M70" s="120"/>
      <c r="N70" s="120"/>
      <c r="P70" s="120" t="s">
        <v>228</v>
      </c>
      <c r="Q70" s="120"/>
      <c r="R70" s="120"/>
      <c r="U70" t="s">
        <v>218</v>
      </c>
    </row>
    <row r="71" spans="1:46" ht="24.95" hidden="1" customHeight="1" x14ac:dyDescent="0.4">
      <c r="B71" s="121" t="s">
        <v>229</v>
      </c>
      <c r="C71" s="122" t="s">
        <v>230</v>
      </c>
      <c r="D71" s="123" t="s">
        <v>231</v>
      </c>
      <c r="E71" s="124" t="s">
        <v>232</v>
      </c>
      <c r="F71" s="125" t="s">
        <v>233</v>
      </c>
      <c r="G71" s="126"/>
      <c r="H71" s="126"/>
      <c r="I71" s="382" t="s">
        <v>234</v>
      </c>
      <c r="J71" s="127" t="s">
        <v>230</v>
      </c>
      <c r="K71" s="128" t="s">
        <v>231</v>
      </c>
      <c r="L71" s="129" t="s">
        <v>232</v>
      </c>
      <c r="M71" s="130" t="s">
        <v>233</v>
      </c>
      <c r="N71" s="126"/>
      <c r="O71" s="126"/>
      <c r="P71" s="387" t="s">
        <v>235</v>
      </c>
      <c r="Q71" s="387" t="s">
        <v>236</v>
      </c>
      <c r="R71" s="389" t="s">
        <v>233</v>
      </c>
      <c r="U71" s="390" t="s">
        <v>237</v>
      </c>
      <c r="V71" s="390" t="s">
        <v>238</v>
      </c>
      <c r="W71" s="392" t="s">
        <v>233</v>
      </c>
    </row>
    <row r="72" spans="1:46" ht="24.95" hidden="1" customHeight="1" x14ac:dyDescent="0.4">
      <c r="B72" s="131"/>
      <c r="C72" s="132" t="s">
        <v>239</v>
      </c>
      <c r="D72" s="133"/>
      <c r="E72" s="134"/>
      <c r="F72" s="134"/>
      <c r="G72" s="126"/>
      <c r="H72" s="126"/>
      <c r="I72" s="383"/>
      <c r="J72" s="132" t="s">
        <v>239</v>
      </c>
      <c r="K72" s="133"/>
      <c r="L72" s="135"/>
      <c r="M72" s="136"/>
      <c r="N72" s="126"/>
      <c r="O72" s="126"/>
      <c r="P72" s="388"/>
      <c r="Q72" s="388"/>
      <c r="R72" s="388"/>
      <c r="U72" s="391"/>
      <c r="V72" s="391"/>
      <c r="W72" s="391"/>
    </row>
    <row r="73" spans="1:46" ht="24.95" hidden="1" customHeight="1" x14ac:dyDescent="0.4">
      <c r="A73" s="137" t="s">
        <v>240</v>
      </c>
      <c r="B73" s="138" t="s">
        <v>813</v>
      </c>
      <c r="C73" s="139" t="s">
        <v>241</v>
      </c>
      <c r="D73" s="140" t="s">
        <v>242</v>
      </c>
      <c r="E73" s="141">
        <v>100</v>
      </c>
      <c r="F73" s="141">
        <v>6000000</v>
      </c>
      <c r="G73" s="126"/>
      <c r="H73" s="142" t="s">
        <v>243</v>
      </c>
      <c r="I73" s="327" t="s">
        <v>244</v>
      </c>
      <c r="J73" s="143" t="s">
        <v>245</v>
      </c>
      <c r="K73" s="144" t="s">
        <v>246</v>
      </c>
      <c r="L73" s="144">
        <v>6</v>
      </c>
      <c r="M73" s="145">
        <v>110000</v>
      </c>
      <c r="N73" s="146"/>
      <c r="O73" s="147" t="s">
        <v>247</v>
      </c>
      <c r="P73" s="332" t="s">
        <v>248</v>
      </c>
      <c r="Q73" s="148" t="s">
        <v>249</v>
      </c>
      <c r="R73" s="149">
        <v>750000</v>
      </c>
      <c r="T73" s="150" t="s">
        <v>250</v>
      </c>
      <c r="U73" s="148" t="s">
        <v>251</v>
      </c>
      <c r="V73" s="148" t="s">
        <v>252</v>
      </c>
      <c r="W73" s="151">
        <v>150000</v>
      </c>
    </row>
    <row r="74" spans="1:46" ht="24.95" hidden="1" customHeight="1" x14ac:dyDescent="0.4">
      <c r="A74" s="152" t="s">
        <v>253</v>
      </c>
      <c r="B74" s="153"/>
      <c r="C74" s="154"/>
      <c r="D74" s="140" t="s">
        <v>254</v>
      </c>
      <c r="E74" s="141">
        <v>100</v>
      </c>
      <c r="F74" s="141">
        <v>6000000</v>
      </c>
      <c r="G74" s="126"/>
      <c r="H74" s="155" t="s">
        <v>255</v>
      </c>
      <c r="I74" s="328"/>
      <c r="J74" s="156"/>
      <c r="K74" s="144" t="s">
        <v>256</v>
      </c>
      <c r="L74" s="144">
        <v>4</v>
      </c>
      <c r="M74" s="145">
        <v>195000</v>
      </c>
      <c r="N74" s="146"/>
      <c r="O74" s="147" t="s">
        <v>257</v>
      </c>
      <c r="P74" s="333"/>
      <c r="Q74" s="148" t="s">
        <v>258</v>
      </c>
      <c r="R74" s="149">
        <v>750000</v>
      </c>
      <c r="T74" s="148" t="s">
        <v>807</v>
      </c>
      <c r="U74" s="148" t="s">
        <v>259</v>
      </c>
      <c r="V74" s="148" t="s">
        <v>260</v>
      </c>
      <c r="W74" s="157">
        <v>500000</v>
      </c>
    </row>
    <row r="75" spans="1:46" ht="24.95" hidden="1" customHeight="1" x14ac:dyDescent="0.4">
      <c r="A75" s="152" t="s">
        <v>261</v>
      </c>
      <c r="B75" s="153"/>
      <c r="C75" s="154"/>
      <c r="D75" s="140" t="s">
        <v>262</v>
      </c>
      <c r="E75" s="141">
        <v>100</v>
      </c>
      <c r="F75" s="141">
        <v>6000000</v>
      </c>
      <c r="G75" s="126"/>
      <c r="H75" s="142" t="s">
        <v>814</v>
      </c>
      <c r="I75" s="328"/>
      <c r="J75" s="156"/>
      <c r="K75" s="144" t="s">
        <v>263</v>
      </c>
      <c r="L75" s="144">
        <v>4</v>
      </c>
      <c r="M75" s="145">
        <v>200000</v>
      </c>
      <c r="N75" s="146"/>
      <c r="O75" s="147" t="s">
        <v>264</v>
      </c>
      <c r="P75" s="334"/>
      <c r="Q75" s="148" t="s">
        <v>265</v>
      </c>
      <c r="R75" s="149">
        <v>750000</v>
      </c>
      <c r="T75" s="148" t="s">
        <v>808</v>
      </c>
      <c r="U75" s="148" t="s">
        <v>266</v>
      </c>
      <c r="V75" s="148" t="s">
        <v>267</v>
      </c>
      <c r="W75" s="157">
        <v>216000</v>
      </c>
    </row>
    <row r="76" spans="1:46" ht="24.95" hidden="1" customHeight="1" x14ac:dyDescent="0.4">
      <c r="A76" s="152" t="s">
        <v>268</v>
      </c>
      <c r="B76" s="153"/>
      <c r="C76" s="154"/>
      <c r="D76" s="140" t="s">
        <v>269</v>
      </c>
      <c r="E76" s="141">
        <v>100</v>
      </c>
      <c r="F76" s="141">
        <v>6000000</v>
      </c>
      <c r="G76" s="126"/>
      <c r="H76" s="155" t="s">
        <v>815</v>
      </c>
      <c r="I76" s="328"/>
      <c r="J76" s="156"/>
      <c r="K76" s="144" t="s">
        <v>270</v>
      </c>
      <c r="L76" s="144">
        <v>4</v>
      </c>
      <c r="M76" s="145">
        <v>110000</v>
      </c>
      <c r="N76" s="146"/>
      <c r="O76" s="158" t="s">
        <v>809</v>
      </c>
      <c r="P76" s="332" t="s">
        <v>271</v>
      </c>
      <c r="Q76" s="148" t="s">
        <v>272</v>
      </c>
      <c r="R76" s="149">
        <v>750000</v>
      </c>
      <c r="T76" s="148" t="s">
        <v>810</v>
      </c>
      <c r="U76" s="148" t="s">
        <v>266</v>
      </c>
      <c r="V76" s="148" t="s">
        <v>273</v>
      </c>
      <c r="W76" s="157">
        <v>150000</v>
      </c>
    </row>
    <row r="77" spans="1:46" ht="24.95" hidden="1" customHeight="1" x14ac:dyDescent="0.4">
      <c r="A77" s="129" t="s">
        <v>274</v>
      </c>
      <c r="B77" s="153"/>
      <c r="C77" s="154"/>
      <c r="D77" s="140" t="s">
        <v>275</v>
      </c>
      <c r="E77" s="141">
        <v>100</v>
      </c>
      <c r="F77" s="141">
        <v>6000000</v>
      </c>
      <c r="G77" s="126"/>
      <c r="H77" s="142" t="s">
        <v>276</v>
      </c>
      <c r="I77" s="328"/>
      <c r="J77" s="156"/>
      <c r="K77" s="144" t="s">
        <v>277</v>
      </c>
      <c r="L77" s="144">
        <v>4</v>
      </c>
      <c r="M77" s="145">
        <v>156000</v>
      </c>
      <c r="N77" s="146"/>
      <c r="O77" s="158" t="s">
        <v>278</v>
      </c>
      <c r="P77" s="333"/>
      <c r="Q77" s="148" t="s">
        <v>279</v>
      </c>
      <c r="R77" s="149">
        <v>750000</v>
      </c>
      <c r="T77" s="148" t="s">
        <v>280</v>
      </c>
      <c r="U77" s="148" t="s">
        <v>266</v>
      </c>
      <c r="V77" s="148" t="s">
        <v>281</v>
      </c>
      <c r="W77" s="157">
        <v>150000</v>
      </c>
    </row>
    <row r="78" spans="1:46" ht="24.95" hidden="1" customHeight="1" x14ac:dyDescent="0.4">
      <c r="A78" s="257" t="s">
        <v>282</v>
      </c>
      <c r="B78" s="153"/>
      <c r="C78" s="154"/>
      <c r="D78" s="140" t="s">
        <v>283</v>
      </c>
      <c r="E78" s="141">
        <v>100</v>
      </c>
      <c r="F78" s="141">
        <v>6000000</v>
      </c>
      <c r="G78" s="126"/>
      <c r="H78" s="142" t="s">
        <v>811</v>
      </c>
      <c r="I78" s="328"/>
      <c r="J78" s="156"/>
      <c r="K78" s="144" t="s">
        <v>284</v>
      </c>
      <c r="L78" s="144">
        <v>4</v>
      </c>
      <c r="M78" s="145">
        <v>117000</v>
      </c>
      <c r="N78" s="146"/>
      <c r="O78" s="147" t="s">
        <v>285</v>
      </c>
      <c r="P78" s="333"/>
      <c r="Q78" s="148" t="s">
        <v>286</v>
      </c>
      <c r="R78" s="149">
        <v>750000</v>
      </c>
      <c r="U78" s="148" t="s">
        <v>287</v>
      </c>
      <c r="V78" s="148" t="s">
        <v>288</v>
      </c>
      <c r="W78" s="157">
        <v>364000</v>
      </c>
    </row>
    <row r="79" spans="1:46" ht="24.95" hidden="1" customHeight="1" x14ac:dyDescent="0.4">
      <c r="A79" s="258" t="s">
        <v>289</v>
      </c>
      <c r="B79" s="153"/>
      <c r="C79" s="154"/>
      <c r="D79" s="140" t="s">
        <v>290</v>
      </c>
      <c r="E79" s="141">
        <v>100</v>
      </c>
      <c r="F79" s="141">
        <v>6000000</v>
      </c>
      <c r="G79" s="126"/>
      <c r="H79" s="155" t="s">
        <v>291</v>
      </c>
      <c r="I79" s="328"/>
      <c r="J79" s="156"/>
      <c r="K79" s="144" t="s">
        <v>292</v>
      </c>
      <c r="L79" s="144">
        <v>4</v>
      </c>
      <c r="M79" s="145">
        <v>162000</v>
      </c>
      <c r="N79" s="146"/>
      <c r="O79" s="147" t="s">
        <v>293</v>
      </c>
      <c r="P79" s="334"/>
      <c r="Q79" s="148" t="s">
        <v>294</v>
      </c>
      <c r="R79" s="149">
        <v>750000</v>
      </c>
      <c r="U79" s="148" t="s">
        <v>295</v>
      </c>
      <c r="V79" s="148" t="s">
        <v>296</v>
      </c>
      <c r="W79" s="157">
        <v>47000</v>
      </c>
    </row>
    <row r="80" spans="1:46" ht="24.95" hidden="1" customHeight="1" x14ac:dyDescent="0.4">
      <c r="A80" s="259" t="s">
        <v>297</v>
      </c>
      <c r="B80" s="153"/>
      <c r="C80" s="154"/>
      <c r="D80" s="140" t="s">
        <v>298</v>
      </c>
      <c r="E80" s="141">
        <v>100</v>
      </c>
      <c r="F80" s="141">
        <v>6000000</v>
      </c>
      <c r="G80" s="126"/>
      <c r="H80" s="155" t="s">
        <v>299</v>
      </c>
      <c r="I80" s="328"/>
      <c r="J80" s="156"/>
      <c r="K80" s="144" t="s">
        <v>300</v>
      </c>
      <c r="L80" s="144">
        <v>3.2</v>
      </c>
      <c r="M80" s="145">
        <v>91000</v>
      </c>
      <c r="N80" s="146"/>
      <c r="O80" s="147" t="s">
        <v>301</v>
      </c>
      <c r="P80" s="332" t="s">
        <v>302</v>
      </c>
      <c r="Q80" s="148" t="s">
        <v>303</v>
      </c>
      <c r="R80" s="149">
        <v>750000</v>
      </c>
    </row>
    <row r="81" spans="1:18" ht="24.95" hidden="1" customHeight="1" x14ac:dyDescent="0.4">
      <c r="A81" s="259" t="s">
        <v>304</v>
      </c>
      <c r="B81" s="153"/>
      <c r="C81" s="159"/>
      <c r="D81" s="140" t="s">
        <v>305</v>
      </c>
      <c r="E81" s="141">
        <v>100</v>
      </c>
      <c r="F81" s="141">
        <v>6000000</v>
      </c>
      <c r="G81" s="126"/>
      <c r="H81" s="142" t="s">
        <v>306</v>
      </c>
      <c r="I81" s="328"/>
      <c r="J81" s="156"/>
      <c r="K81" s="144" t="s">
        <v>307</v>
      </c>
      <c r="L81" s="144">
        <v>3.2</v>
      </c>
      <c r="M81" s="145">
        <v>123000</v>
      </c>
      <c r="N81" s="146"/>
      <c r="O81" s="147" t="s">
        <v>308</v>
      </c>
      <c r="P81" s="333"/>
      <c r="Q81" s="148" t="s">
        <v>309</v>
      </c>
      <c r="R81" s="149">
        <v>750000</v>
      </c>
    </row>
    <row r="82" spans="1:18" ht="24.95" hidden="1" customHeight="1" x14ac:dyDescent="0.4">
      <c r="A82" s="257" t="s">
        <v>310</v>
      </c>
      <c r="B82" s="153"/>
      <c r="C82" s="139" t="s">
        <v>311</v>
      </c>
      <c r="D82" s="140" t="s">
        <v>312</v>
      </c>
      <c r="E82" s="141">
        <v>55</v>
      </c>
      <c r="F82" s="141">
        <v>1300000</v>
      </c>
      <c r="G82" s="146"/>
      <c r="H82" s="160" t="s">
        <v>313</v>
      </c>
      <c r="I82" s="328"/>
      <c r="J82" s="156"/>
      <c r="K82" s="144" t="s">
        <v>314</v>
      </c>
      <c r="L82" s="144">
        <v>6</v>
      </c>
      <c r="M82" s="145">
        <v>143000</v>
      </c>
      <c r="N82" s="146"/>
      <c r="O82" s="158" t="s">
        <v>812</v>
      </c>
      <c r="P82" s="333"/>
      <c r="Q82" s="148" t="s">
        <v>315</v>
      </c>
      <c r="R82" s="149">
        <v>750000</v>
      </c>
    </row>
    <row r="83" spans="1:18" ht="24.95" hidden="1" customHeight="1" x14ac:dyDescent="0.4">
      <c r="A83" s="259" t="s">
        <v>316</v>
      </c>
      <c r="B83" s="153"/>
      <c r="C83" s="154"/>
      <c r="D83" s="140" t="s">
        <v>317</v>
      </c>
      <c r="E83" s="141">
        <v>55</v>
      </c>
      <c r="F83" s="141">
        <v>1600000</v>
      </c>
      <c r="G83" s="146"/>
      <c r="H83" s="155" t="s">
        <v>318</v>
      </c>
      <c r="I83" s="328"/>
      <c r="J83" s="156"/>
      <c r="K83" s="144" t="s">
        <v>319</v>
      </c>
      <c r="L83" s="144">
        <v>6</v>
      </c>
      <c r="M83" s="145">
        <v>173000</v>
      </c>
      <c r="N83" s="146"/>
      <c r="O83" s="161"/>
      <c r="P83" s="333"/>
      <c r="Q83" s="148" t="s">
        <v>320</v>
      </c>
      <c r="R83" s="149">
        <v>750000</v>
      </c>
    </row>
    <row r="84" spans="1:18" ht="24.95" hidden="1" customHeight="1" x14ac:dyDescent="0.4">
      <c r="A84" s="259" t="s">
        <v>321</v>
      </c>
      <c r="B84" s="153"/>
      <c r="C84" s="154"/>
      <c r="D84" s="140" t="s">
        <v>322</v>
      </c>
      <c r="E84" s="141">
        <v>55</v>
      </c>
      <c r="F84" s="141">
        <v>1600000</v>
      </c>
      <c r="G84" s="146"/>
      <c r="H84" s="155" t="s">
        <v>323</v>
      </c>
      <c r="I84" s="328"/>
      <c r="J84" s="162"/>
      <c r="K84" s="144" t="s">
        <v>324</v>
      </c>
      <c r="L84" s="144">
        <v>6</v>
      </c>
      <c r="M84" s="145">
        <v>188000</v>
      </c>
      <c r="N84" s="146"/>
      <c r="O84" s="161"/>
      <c r="P84" s="333"/>
      <c r="Q84" s="148" t="s">
        <v>325</v>
      </c>
      <c r="R84" s="149">
        <v>750000</v>
      </c>
    </row>
    <row r="85" spans="1:18" ht="24.95" hidden="1" customHeight="1" x14ac:dyDescent="0.4">
      <c r="A85" s="259" t="s">
        <v>326</v>
      </c>
      <c r="B85" s="153"/>
      <c r="C85" s="154"/>
      <c r="D85" s="140" t="s">
        <v>327</v>
      </c>
      <c r="E85" s="141">
        <v>55</v>
      </c>
      <c r="F85" s="141">
        <v>1750000</v>
      </c>
      <c r="G85" s="146"/>
      <c r="H85" s="142" t="s">
        <v>328</v>
      </c>
      <c r="I85" s="328"/>
      <c r="J85" s="143" t="s">
        <v>329</v>
      </c>
      <c r="K85" s="144" t="s">
        <v>330</v>
      </c>
      <c r="L85" s="144">
        <v>4</v>
      </c>
      <c r="M85" s="145">
        <v>1000</v>
      </c>
      <c r="N85" s="146"/>
      <c r="O85" s="163"/>
      <c r="P85" s="334"/>
      <c r="Q85" s="148" t="s">
        <v>331</v>
      </c>
      <c r="R85" s="149">
        <v>750000</v>
      </c>
    </row>
    <row r="86" spans="1:18" ht="24.95" hidden="1" customHeight="1" x14ac:dyDescent="0.4">
      <c r="A86" s="260" t="s">
        <v>332</v>
      </c>
      <c r="B86" s="153"/>
      <c r="C86" s="154"/>
      <c r="D86" s="140" t="s">
        <v>333</v>
      </c>
      <c r="E86" s="141">
        <v>50</v>
      </c>
      <c r="F86" s="141">
        <v>1450000</v>
      </c>
      <c r="G86" s="146"/>
      <c r="H86" s="160" t="s">
        <v>334</v>
      </c>
      <c r="I86" s="328"/>
      <c r="J86" s="156"/>
      <c r="K86" s="144" t="s">
        <v>335</v>
      </c>
      <c r="L86" s="144">
        <v>4</v>
      </c>
      <c r="M86" s="145">
        <v>1000</v>
      </c>
      <c r="N86" s="146"/>
      <c r="P86" s="158" t="s">
        <v>336</v>
      </c>
      <c r="Q86" s="148" t="s">
        <v>337</v>
      </c>
      <c r="R86" s="149">
        <v>550000</v>
      </c>
    </row>
    <row r="87" spans="1:18" ht="24.95" hidden="1" customHeight="1" x14ac:dyDescent="0.4">
      <c r="A87" s="260" t="s">
        <v>338</v>
      </c>
      <c r="B87" s="153"/>
      <c r="C87" s="154"/>
      <c r="D87" s="140" t="s">
        <v>339</v>
      </c>
      <c r="E87" s="141">
        <v>50</v>
      </c>
      <c r="F87" s="141">
        <v>1750000</v>
      </c>
      <c r="G87" s="146"/>
      <c r="H87" s="155" t="s">
        <v>340</v>
      </c>
      <c r="I87" s="328"/>
      <c r="J87" s="156"/>
      <c r="K87" s="144" t="s">
        <v>341</v>
      </c>
      <c r="L87" s="144">
        <v>4</v>
      </c>
      <c r="M87" s="145">
        <v>1000</v>
      </c>
      <c r="N87" s="146"/>
      <c r="P87" s="158" t="s">
        <v>342</v>
      </c>
      <c r="Q87" s="148" t="s">
        <v>343</v>
      </c>
      <c r="R87" s="149">
        <v>375000</v>
      </c>
    </row>
    <row r="88" spans="1:18" ht="24.95" hidden="1" customHeight="1" x14ac:dyDescent="0.4">
      <c r="A88" s="259" t="s">
        <v>344</v>
      </c>
      <c r="B88" s="153"/>
      <c r="C88" s="154"/>
      <c r="D88" s="140" t="s">
        <v>345</v>
      </c>
      <c r="E88" s="141">
        <v>50</v>
      </c>
      <c r="F88" s="141">
        <v>1850000</v>
      </c>
      <c r="G88" s="146"/>
      <c r="H88" s="155" t="s">
        <v>346</v>
      </c>
      <c r="I88" s="328"/>
      <c r="J88" s="156"/>
      <c r="K88" s="144" t="s">
        <v>347</v>
      </c>
      <c r="L88" s="144">
        <v>4</v>
      </c>
      <c r="M88" s="145">
        <v>1000</v>
      </c>
      <c r="N88" s="146"/>
      <c r="P88" s="332" t="s">
        <v>266</v>
      </c>
      <c r="Q88" s="148" t="s">
        <v>348</v>
      </c>
      <c r="R88" s="149">
        <v>550000</v>
      </c>
    </row>
    <row r="89" spans="1:18" ht="24.95" hidden="1" customHeight="1" x14ac:dyDescent="0.4">
      <c r="A89" s="261" t="s">
        <v>349</v>
      </c>
      <c r="B89" s="153"/>
      <c r="C89" s="154"/>
      <c r="D89" s="140" t="s">
        <v>350</v>
      </c>
      <c r="E89" s="141">
        <v>50</v>
      </c>
      <c r="F89" s="141">
        <v>1850000</v>
      </c>
      <c r="G89" s="146"/>
      <c r="H89" s="164"/>
      <c r="I89" s="328"/>
      <c r="J89" s="156"/>
      <c r="K89" s="144" t="s">
        <v>351</v>
      </c>
      <c r="L89" s="144">
        <v>4</v>
      </c>
      <c r="M89" s="145">
        <v>5000</v>
      </c>
      <c r="N89" s="146"/>
      <c r="O89" s="161"/>
      <c r="P89" s="333"/>
      <c r="Q89" s="148" t="s">
        <v>352</v>
      </c>
      <c r="R89" s="149">
        <v>550000</v>
      </c>
    </row>
    <row r="90" spans="1:18" ht="24.95" hidden="1" customHeight="1" x14ac:dyDescent="0.4">
      <c r="A90" s="262" t="s">
        <v>353</v>
      </c>
      <c r="B90" s="153"/>
      <c r="C90" s="154"/>
      <c r="D90" s="140" t="s">
        <v>354</v>
      </c>
      <c r="E90" s="141">
        <v>50</v>
      </c>
      <c r="F90" s="141">
        <v>2100000</v>
      </c>
      <c r="G90" s="146"/>
      <c r="H90" s="165"/>
      <c r="I90" s="328"/>
      <c r="J90" s="156"/>
      <c r="K90" s="144" t="s">
        <v>355</v>
      </c>
      <c r="L90" s="144">
        <v>4</v>
      </c>
      <c r="M90" s="145">
        <v>5000</v>
      </c>
      <c r="N90" s="146"/>
      <c r="O90" s="161"/>
      <c r="P90" s="333"/>
      <c r="Q90" s="148" t="s">
        <v>356</v>
      </c>
      <c r="R90" s="149">
        <v>650000</v>
      </c>
    </row>
    <row r="91" spans="1:18" ht="24.95" hidden="1" customHeight="1" x14ac:dyDescent="0.4">
      <c r="A91" s="263" t="s">
        <v>357</v>
      </c>
      <c r="B91" s="153"/>
      <c r="C91" s="154"/>
      <c r="D91" s="140" t="s">
        <v>358</v>
      </c>
      <c r="E91" s="141">
        <v>50</v>
      </c>
      <c r="F91" s="141">
        <v>1950000</v>
      </c>
      <c r="G91" s="146"/>
      <c r="H91" s="165"/>
      <c r="I91" s="328"/>
      <c r="J91" s="156"/>
      <c r="K91" s="144" t="s">
        <v>359</v>
      </c>
      <c r="L91" s="144">
        <v>4</v>
      </c>
      <c r="M91" s="145">
        <v>5000</v>
      </c>
      <c r="N91" s="146"/>
      <c r="O91" s="161"/>
      <c r="P91" s="333"/>
      <c r="Q91" s="148" t="s">
        <v>360</v>
      </c>
      <c r="R91" s="149">
        <v>650000</v>
      </c>
    </row>
    <row r="92" spans="1:18" ht="24.95" hidden="1" customHeight="1" x14ac:dyDescent="0.4">
      <c r="A92" s="262" t="s">
        <v>361</v>
      </c>
      <c r="B92" s="153"/>
      <c r="C92" s="154"/>
      <c r="D92" s="140" t="s">
        <v>362</v>
      </c>
      <c r="E92" s="141">
        <v>50</v>
      </c>
      <c r="F92" s="141">
        <v>2250000</v>
      </c>
      <c r="G92" s="146"/>
      <c r="H92" s="165"/>
      <c r="I92" s="328"/>
      <c r="J92" s="156"/>
      <c r="K92" s="144" t="s">
        <v>363</v>
      </c>
      <c r="L92" s="144">
        <v>4</v>
      </c>
      <c r="M92" s="145">
        <v>5000</v>
      </c>
      <c r="N92" s="146"/>
      <c r="O92" s="161"/>
      <c r="P92" s="333"/>
      <c r="Q92" s="148" t="s">
        <v>364</v>
      </c>
      <c r="R92" s="149">
        <v>750000</v>
      </c>
    </row>
    <row r="93" spans="1:18" ht="24.95" hidden="1" customHeight="1" x14ac:dyDescent="0.4">
      <c r="A93" s="264" t="s">
        <v>874</v>
      </c>
      <c r="B93" s="153"/>
      <c r="C93" s="154"/>
      <c r="D93" s="140" t="s">
        <v>365</v>
      </c>
      <c r="E93" s="141">
        <v>50</v>
      </c>
      <c r="F93" s="141">
        <v>2250000</v>
      </c>
      <c r="G93" s="146"/>
      <c r="H93" s="165"/>
      <c r="I93" s="328"/>
      <c r="J93" s="156"/>
      <c r="K93" s="144" t="s">
        <v>366</v>
      </c>
      <c r="L93" s="144">
        <v>4</v>
      </c>
      <c r="M93" s="145">
        <v>2000</v>
      </c>
      <c r="N93" s="146"/>
      <c r="O93" s="161"/>
      <c r="P93" s="333"/>
      <c r="Q93" s="148" t="s">
        <v>367</v>
      </c>
      <c r="R93" s="149">
        <v>750000</v>
      </c>
    </row>
    <row r="94" spans="1:18" ht="24.95" hidden="1" customHeight="1" x14ac:dyDescent="0.4">
      <c r="A94" s="166"/>
      <c r="B94" s="167"/>
      <c r="C94" s="159"/>
      <c r="D94" s="140" t="s">
        <v>368</v>
      </c>
      <c r="E94" s="141">
        <v>50</v>
      </c>
      <c r="F94" s="141">
        <v>2250000</v>
      </c>
      <c r="G94" s="146"/>
      <c r="H94" s="165"/>
      <c r="I94" s="328"/>
      <c r="J94" s="156"/>
      <c r="K94" s="144" t="s">
        <v>369</v>
      </c>
      <c r="L94" s="144">
        <v>4</v>
      </c>
      <c r="M94" s="145">
        <v>2000</v>
      </c>
      <c r="N94" s="146"/>
      <c r="O94" s="161"/>
      <c r="P94" s="333"/>
      <c r="Q94" s="148" t="s">
        <v>370</v>
      </c>
      <c r="R94" s="149">
        <v>750000</v>
      </c>
    </row>
    <row r="95" spans="1:18" ht="24.95" hidden="1" customHeight="1" x14ac:dyDescent="0.4">
      <c r="B95" s="168" t="s">
        <v>253</v>
      </c>
      <c r="C95" s="139" t="s">
        <v>241</v>
      </c>
      <c r="D95" s="140" t="s">
        <v>371</v>
      </c>
      <c r="E95" s="141">
        <v>200</v>
      </c>
      <c r="F95" s="141">
        <v>15000000</v>
      </c>
      <c r="G95" s="146"/>
      <c r="H95" s="165"/>
      <c r="I95" s="328"/>
      <c r="J95" s="156"/>
      <c r="K95" s="144" t="s">
        <v>372</v>
      </c>
      <c r="L95" s="144">
        <v>4</v>
      </c>
      <c r="M95" s="145">
        <v>20000</v>
      </c>
      <c r="N95" s="146"/>
      <c r="O95" s="161"/>
      <c r="P95" s="333"/>
      <c r="Q95" s="148" t="s">
        <v>373</v>
      </c>
      <c r="R95" s="149">
        <v>750000</v>
      </c>
    </row>
    <row r="96" spans="1:18" ht="24.95" hidden="1" customHeight="1" x14ac:dyDescent="0.4">
      <c r="A96" s="169"/>
      <c r="B96" s="170"/>
      <c r="C96" s="154"/>
      <c r="D96" s="140" t="s">
        <v>374</v>
      </c>
      <c r="E96" s="141">
        <v>200</v>
      </c>
      <c r="F96" s="141">
        <v>15000000</v>
      </c>
      <c r="G96" s="146"/>
      <c r="H96" s="165"/>
      <c r="I96" s="328"/>
      <c r="J96" s="162"/>
      <c r="K96" s="144" t="s">
        <v>375</v>
      </c>
      <c r="L96" s="144">
        <v>4</v>
      </c>
      <c r="M96" s="145">
        <v>20000</v>
      </c>
      <c r="N96" s="146"/>
      <c r="O96" s="161"/>
      <c r="P96" s="333"/>
      <c r="Q96" s="148" t="s">
        <v>376</v>
      </c>
      <c r="R96" s="149">
        <v>449000</v>
      </c>
    </row>
    <row r="97" spans="1:18" ht="24.95" hidden="1" customHeight="1" x14ac:dyDescent="0.4">
      <c r="A97" s="169"/>
      <c r="B97" s="170"/>
      <c r="C97" s="154"/>
      <c r="D97" s="140" t="s">
        <v>377</v>
      </c>
      <c r="E97" s="141">
        <v>100</v>
      </c>
      <c r="F97" s="141">
        <v>5000000</v>
      </c>
      <c r="G97" s="146"/>
      <c r="H97" s="165"/>
      <c r="I97" s="328"/>
      <c r="J97" s="171" t="s">
        <v>378</v>
      </c>
      <c r="K97" s="144" t="s">
        <v>379</v>
      </c>
      <c r="L97" s="144">
        <v>4</v>
      </c>
      <c r="M97" s="145">
        <v>60000</v>
      </c>
      <c r="N97" s="146"/>
      <c r="O97" s="161"/>
      <c r="P97" s="333"/>
      <c r="Q97" s="148" t="s">
        <v>380</v>
      </c>
      <c r="R97" s="149">
        <v>249000</v>
      </c>
    </row>
    <row r="98" spans="1:18" ht="24.95" hidden="1" customHeight="1" x14ac:dyDescent="0.4">
      <c r="A98" s="169"/>
      <c r="B98" s="170"/>
      <c r="C98" s="159"/>
      <c r="D98" s="140" t="s">
        <v>381</v>
      </c>
      <c r="E98" s="141">
        <v>100</v>
      </c>
      <c r="F98" s="141">
        <v>5000000</v>
      </c>
      <c r="G98" s="146"/>
      <c r="H98" s="165"/>
      <c r="I98" s="328"/>
      <c r="J98" s="172"/>
      <c r="K98" s="144" t="s">
        <v>382</v>
      </c>
      <c r="L98" s="144">
        <v>4</v>
      </c>
      <c r="M98" s="145">
        <v>60000</v>
      </c>
      <c r="N98" s="126"/>
      <c r="O98" s="161"/>
      <c r="P98" s="333"/>
      <c r="Q98" s="148" t="s">
        <v>383</v>
      </c>
      <c r="R98" s="149">
        <v>274000</v>
      </c>
    </row>
    <row r="99" spans="1:18" ht="24.95" hidden="1" customHeight="1" x14ac:dyDescent="0.4">
      <c r="A99" s="169"/>
      <c r="B99" s="170"/>
      <c r="C99" s="139" t="s">
        <v>311</v>
      </c>
      <c r="D99" s="140" t="s">
        <v>384</v>
      </c>
      <c r="E99" s="141">
        <v>50</v>
      </c>
      <c r="F99" s="141">
        <v>2000000</v>
      </c>
      <c r="G99" s="146"/>
      <c r="H99" s="165"/>
      <c r="I99" s="328"/>
      <c r="J99" s="172"/>
      <c r="K99" s="144" t="s">
        <v>385</v>
      </c>
      <c r="L99" s="144">
        <v>4</v>
      </c>
      <c r="M99" s="145">
        <v>60000</v>
      </c>
      <c r="N99" s="146"/>
      <c r="O99" s="161"/>
      <c r="P99" s="333"/>
      <c r="Q99" s="148" t="s">
        <v>386</v>
      </c>
      <c r="R99" s="149">
        <v>750000</v>
      </c>
    </row>
    <row r="100" spans="1:18" ht="24.95" hidden="1" customHeight="1" x14ac:dyDescent="0.4">
      <c r="A100" s="169"/>
      <c r="B100" s="170"/>
      <c r="C100" s="154"/>
      <c r="D100" s="140" t="s">
        <v>387</v>
      </c>
      <c r="E100" s="141">
        <v>50</v>
      </c>
      <c r="F100" s="141">
        <v>2450000</v>
      </c>
      <c r="G100" s="146"/>
      <c r="H100" s="165"/>
      <c r="I100" s="328"/>
      <c r="J100" s="172"/>
      <c r="K100" s="144" t="s">
        <v>388</v>
      </c>
      <c r="L100" s="144">
        <v>4</v>
      </c>
      <c r="M100" s="145">
        <v>60000</v>
      </c>
      <c r="N100" s="126"/>
      <c r="O100" s="161"/>
      <c r="P100" s="333"/>
      <c r="Q100" s="148" t="s">
        <v>389</v>
      </c>
      <c r="R100" s="149">
        <v>750000</v>
      </c>
    </row>
    <row r="101" spans="1:18" ht="24.95" hidden="1" customHeight="1" x14ac:dyDescent="0.4">
      <c r="A101" s="169"/>
      <c r="B101" s="170"/>
      <c r="C101" s="154"/>
      <c r="D101" s="140" t="s">
        <v>390</v>
      </c>
      <c r="E101" s="141">
        <v>50</v>
      </c>
      <c r="F101" s="141">
        <v>1900000</v>
      </c>
      <c r="G101" s="146"/>
      <c r="H101" s="165"/>
      <c r="I101" s="328"/>
      <c r="J101" s="172"/>
      <c r="K101" s="144" t="s">
        <v>391</v>
      </c>
      <c r="L101" s="144">
        <v>4</v>
      </c>
      <c r="M101" s="145">
        <v>35000</v>
      </c>
      <c r="N101" s="146"/>
      <c r="O101" s="161"/>
      <c r="P101" s="333"/>
      <c r="Q101" s="148" t="s">
        <v>392</v>
      </c>
      <c r="R101" s="149">
        <v>750000</v>
      </c>
    </row>
    <row r="102" spans="1:18" ht="24.95" hidden="1" customHeight="1" x14ac:dyDescent="0.4">
      <c r="A102" s="169"/>
      <c r="B102" s="170"/>
      <c r="C102" s="154"/>
      <c r="D102" s="140" t="s">
        <v>393</v>
      </c>
      <c r="E102" s="141">
        <v>50</v>
      </c>
      <c r="F102" s="141">
        <v>2350000</v>
      </c>
      <c r="G102" s="146"/>
      <c r="H102" s="165"/>
      <c r="I102" s="328"/>
      <c r="J102" s="172"/>
      <c r="K102" s="144" t="s">
        <v>394</v>
      </c>
      <c r="L102" s="144">
        <v>4</v>
      </c>
      <c r="M102" s="145">
        <v>53000</v>
      </c>
      <c r="N102" s="126"/>
      <c r="O102" s="161"/>
      <c r="P102" s="333"/>
      <c r="Q102" s="148" t="s">
        <v>395</v>
      </c>
      <c r="R102" s="149">
        <v>750000</v>
      </c>
    </row>
    <row r="103" spans="1:18" ht="24.95" hidden="1" customHeight="1" x14ac:dyDescent="0.4">
      <c r="A103" s="169"/>
      <c r="B103" s="170"/>
      <c r="C103" s="154"/>
      <c r="D103" s="140" t="s">
        <v>396</v>
      </c>
      <c r="E103" s="141">
        <v>50</v>
      </c>
      <c r="F103" s="141">
        <v>1500000</v>
      </c>
      <c r="G103" s="146"/>
      <c r="H103" s="165"/>
      <c r="I103" s="328"/>
      <c r="J103" s="172"/>
      <c r="K103" s="144" t="s">
        <v>397</v>
      </c>
      <c r="L103" s="144">
        <v>4</v>
      </c>
      <c r="M103" s="145">
        <v>39000</v>
      </c>
      <c r="N103" s="146"/>
      <c r="O103" s="163"/>
      <c r="P103" s="334"/>
      <c r="Q103" s="148" t="s">
        <v>398</v>
      </c>
      <c r="R103" s="173">
        <v>750000</v>
      </c>
    </row>
    <row r="104" spans="1:18" ht="24.95" hidden="1" customHeight="1" x14ac:dyDescent="0.4">
      <c r="A104" s="169"/>
      <c r="B104" s="170"/>
      <c r="C104" s="154"/>
      <c r="D104" s="140" t="s">
        <v>399</v>
      </c>
      <c r="E104" s="141">
        <v>50</v>
      </c>
      <c r="F104" s="141">
        <v>1700000</v>
      </c>
      <c r="G104" s="146"/>
      <c r="H104" s="165"/>
      <c r="I104" s="328"/>
      <c r="J104" s="172"/>
      <c r="K104" s="144" t="s">
        <v>400</v>
      </c>
      <c r="L104" s="144">
        <v>4</v>
      </c>
      <c r="M104" s="145">
        <v>44000</v>
      </c>
      <c r="N104" s="126"/>
      <c r="P104" s="332" t="s">
        <v>401</v>
      </c>
      <c r="Q104" s="174" t="s">
        <v>402</v>
      </c>
      <c r="R104" s="175">
        <v>750000</v>
      </c>
    </row>
    <row r="105" spans="1:18" ht="24.95" hidden="1" customHeight="1" x14ac:dyDescent="0.4">
      <c r="A105" s="169"/>
      <c r="B105" s="170"/>
      <c r="C105" s="154"/>
      <c r="D105" s="140" t="s">
        <v>403</v>
      </c>
      <c r="E105" s="141">
        <v>50</v>
      </c>
      <c r="F105" s="141">
        <v>1700000</v>
      </c>
      <c r="G105" s="146"/>
      <c r="H105" s="165"/>
      <c r="I105" s="328"/>
      <c r="J105" s="172"/>
      <c r="K105" s="144" t="s">
        <v>404</v>
      </c>
      <c r="L105" s="144">
        <v>4</v>
      </c>
      <c r="M105" s="145">
        <v>37000</v>
      </c>
      <c r="N105" s="146"/>
      <c r="O105" s="163"/>
      <c r="P105" s="334"/>
      <c r="Q105" s="174" t="s">
        <v>405</v>
      </c>
      <c r="R105" s="175">
        <v>750000</v>
      </c>
    </row>
    <row r="106" spans="1:18" ht="24.95" hidden="1" customHeight="1" x14ac:dyDescent="0.4">
      <c r="A106" s="169"/>
      <c r="B106" s="170"/>
      <c r="C106" s="154"/>
      <c r="D106" s="140" t="s">
        <v>406</v>
      </c>
      <c r="E106" s="141">
        <v>50</v>
      </c>
      <c r="F106" s="141">
        <v>1900000</v>
      </c>
      <c r="G106" s="146"/>
      <c r="H106" s="165"/>
      <c r="I106" s="328"/>
      <c r="J106" s="172"/>
      <c r="K106" s="144" t="s">
        <v>407</v>
      </c>
      <c r="L106" s="144">
        <v>4</v>
      </c>
      <c r="M106" s="145">
        <v>38000</v>
      </c>
      <c r="N106" s="126"/>
      <c r="P106" s="384" t="s">
        <v>408</v>
      </c>
      <c r="Q106" s="174" t="s">
        <v>409</v>
      </c>
      <c r="R106" s="175">
        <v>750000</v>
      </c>
    </row>
    <row r="107" spans="1:18" ht="24.95" hidden="1" customHeight="1" x14ac:dyDescent="0.4">
      <c r="A107" s="169"/>
      <c r="B107" s="170"/>
      <c r="C107" s="154"/>
      <c r="D107" s="140" t="s">
        <v>410</v>
      </c>
      <c r="E107" s="141">
        <v>50</v>
      </c>
      <c r="F107" s="141">
        <v>2000000</v>
      </c>
      <c r="G107" s="146"/>
      <c r="H107" s="165"/>
      <c r="I107" s="328"/>
      <c r="J107" s="172"/>
      <c r="K107" s="144" t="s">
        <v>411</v>
      </c>
      <c r="L107" s="144">
        <v>4</v>
      </c>
      <c r="M107" s="145">
        <v>48000</v>
      </c>
      <c r="N107" s="146"/>
      <c r="O107" s="176"/>
      <c r="P107" s="385"/>
      <c r="Q107" s="174" t="s">
        <v>412</v>
      </c>
      <c r="R107" s="175">
        <v>750000</v>
      </c>
    </row>
    <row r="108" spans="1:18" ht="24.95" hidden="1" customHeight="1" x14ac:dyDescent="0.4">
      <c r="A108" s="169"/>
      <c r="B108" s="170"/>
      <c r="C108" s="154"/>
      <c r="D108" s="140" t="s">
        <v>413</v>
      </c>
      <c r="E108" s="141">
        <v>50</v>
      </c>
      <c r="F108" s="141">
        <v>1725000</v>
      </c>
      <c r="G108" s="146"/>
      <c r="H108" s="165"/>
      <c r="I108" s="328"/>
      <c r="J108" s="172"/>
      <c r="K108" s="144" t="s">
        <v>414</v>
      </c>
      <c r="L108" s="144">
        <v>4</v>
      </c>
      <c r="M108" s="145">
        <v>41000</v>
      </c>
      <c r="N108" s="146"/>
      <c r="O108" s="176"/>
      <c r="P108" s="385"/>
      <c r="Q108" s="174" t="s">
        <v>415</v>
      </c>
      <c r="R108" s="175">
        <v>750000</v>
      </c>
    </row>
    <row r="109" spans="1:18" ht="24.95" hidden="1" customHeight="1" x14ac:dyDescent="0.4">
      <c r="A109" s="169"/>
      <c r="B109" s="170"/>
      <c r="C109" s="159"/>
      <c r="D109" s="140" t="s">
        <v>416</v>
      </c>
      <c r="E109" s="141">
        <v>50</v>
      </c>
      <c r="F109" s="141">
        <v>1925000</v>
      </c>
      <c r="G109" s="146"/>
      <c r="H109" s="165"/>
      <c r="I109" s="328"/>
      <c r="J109" s="172"/>
      <c r="K109" s="144" t="s">
        <v>417</v>
      </c>
      <c r="L109" s="144">
        <v>4</v>
      </c>
      <c r="M109" s="145">
        <v>42000</v>
      </c>
      <c r="N109" s="126"/>
      <c r="O109" s="177"/>
      <c r="P109" s="386"/>
      <c r="Q109" s="174" t="s">
        <v>418</v>
      </c>
      <c r="R109" s="175">
        <v>750000</v>
      </c>
    </row>
    <row r="110" spans="1:18" ht="24.95" hidden="1" customHeight="1" x14ac:dyDescent="0.4">
      <c r="A110" s="169"/>
      <c r="B110" s="170"/>
      <c r="C110" s="139" t="s">
        <v>419</v>
      </c>
      <c r="D110" s="140" t="s">
        <v>420</v>
      </c>
      <c r="E110" s="141">
        <v>35</v>
      </c>
      <c r="F110" s="141">
        <v>600000</v>
      </c>
      <c r="G110" s="146"/>
      <c r="H110" s="165"/>
      <c r="I110" s="328"/>
      <c r="J110" s="172"/>
      <c r="K110" s="144" t="s">
        <v>421</v>
      </c>
      <c r="L110" s="144">
        <v>4</v>
      </c>
      <c r="M110" s="145">
        <v>45000</v>
      </c>
      <c r="N110" s="146"/>
      <c r="P110" s="332" t="s">
        <v>422</v>
      </c>
      <c r="Q110" s="174" t="s">
        <v>423</v>
      </c>
      <c r="R110" s="178">
        <v>750000</v>
      </c>
    </row>
    <row r="111" spans="1:18" ht="24.95" hidden="1" customHeight="1" x14ac:dyDescent="0.4">
      <c r="A111" s="169"/>
      <c r="B111" s="170"/>
      <c r="C111" s="154"/>
      <c r="D111" s="140" t="s">
        <v>424</v>
      </c>
      <c r="E111" s="141">
        <v>35</v>
      </c>
      <c r="F111" s="141">
        <v>600000</v>
      </c>
      <c r="G111" s="146"/>
      <c r="H111" s="165"/>
      <c r="I111" s="328"/>
      <c r="J111" s="172"/>
      <c r="K111" s="144" t="s">
        <v>425</v>
      </c>
      <c r="L111" s="144">
        <v>4</v>
      </c>
      <c r="M111" s="145">
        <v>47000</v>
      </c>
      <c r="N111" s="126"/>
      <c r="O111" s="161"/>
      <c r="P111" s="333"/>
      <c r="Q111" s="174" t="s">
        <v>426</v>
      </c>
      <c r="R111" s="178">
        <v>750000</v>
      </c>
    </row>
    <row r="112" spans="1:18" ht="24.95" hidden="1" customHeight="1" x14ac:dyDescent="0.4">
      <c r="A112" s="169"/>
      <c r="B112" s="170"/>
      <c r="C112" s="154"/>
      <c r="D112" s="140" t="s">
        <v>427</v>
      </c>
      <c r="E112" s="141">
        <v>35</v>
      </c>
      <c r="F112" s="141">
        <v>600000</v>
      </c>
      <c r="G112" s="146"/>
      <c r="H112" s="165"/>
      <c r="I112" s="328"/>
      <c r="J112" s="172"/>
      <c r="K112" s="144" t="s">
        <v>428</v>
      </c>
      <c r="L112" s="144">
        <v>4</v>
      </c>
      <c r="M112" s="145">
        <v>40000</v>
      </c>
      <c r="N112" s="146"/>
      <c r="O112" s="161"/>
      <c r="P112" s="333"/>
      <c r="Q112" s="174" t="s">
        <v>429</v>
      </c>
      <c r="R112" s="178">
        <v>750000</v>
      </c>
    </row>
    <row r="113" spans="1:18" ht="24.95" hidden="1" customHeight="1" x14ac:dyDescent="0.4">
      <c r="A113" s="169"/>
      <c r="B113" s="170"/>
      <c r="C113" s="154"/>
      <c r="D113" s="140" t="s">
        <v>430</v>
      </c>
      <c r="E113" s="141">
        <v>35</v>
      </c>
      <c r="F113" s="141">
        <v>600000</v>
      </c>
      <c r="G113" s="146"/>
      <c r="H113" s="165"/>
      <c r="I113" s="328"/>
      <c r="J113" s="172"/>
      <c r="K113" s="144" t="s">
        <v>431</v>
      </c>
      <c r="L113" s="144">
        <v>4</v>
      </c>
      <c r="M113" s="145">
        <v>50000</v>
      </c>
      <c r="N113" s="126"/>
      <c r="O113" s="161"/>
      <c r="P113" s="333"/>
      <c r="Q113" s="174" t="s">
        <v>432</v>
      </c>
      <c r="R113" s="178">
        <v>750000</v>
      </c>
    </row>
    <row r="114" spans="1:18" ht="24.95" hidden="1" customHeight="1" x14ac:dyDescent="0.4">
      <c r="A114" s="169"/>
      <c r="B114" s="170"/>
      <c r="C114" s="154"/>
      <c r="D114" s="140" t="s">
        <v>433</v>
      </c>
      <c r="E114" s="141">
        <v>35</v>
      </c>
      <c r="F114" s="141">
        <v>600000</v>
      </c>
      <c r="G114" s="146"/>
      <c r="H114" s="165"/>
      <c r="I114" s="328"/>
      <c r="J114" s="172"/>
      <c r="K114" s="144" t="s">
        <v>434</v>
      </c>
      <c r="L114" s="144">
        <v>4</v>
      </c>
      <c r="M114" s="145">
        <v>51000</v>
      </c>
      <c r="N114" s="146"/>
      <c r="O114" s="163"/>
      <c r="P114" s="334"/>
      <c r="Q114" s="174" t="s">
        <v>435</v>
      </c>
      <c r="R114" s="178">
        <v>750000</v>
      </c>
    </row>
    <row r="115" spans="1:18" ht="24.95" hidden="1" customHeight="1" x14ac:dyDescent="0.4">
      <c r="A115" s="169"/>
      <c r="B115" s="170"/>
      <c r="C115" s="154"/>
      <c r="D115" s="140" t="s">
        <v>436</v>
      </c>
      <c r="E115" s="141">
        <v>35</v>
      </c>
      <c r="F115" s="141">
        <v>600000</v>
      </c>
      <c r="G115" s="146"/>
      <c r="H115" s="165"/>
      <c r="I115" s="328"/>
      <c r="J115" s="172"/>
      <c r="K115" s="144" t="s">
        <v>437</v>
      </c>
      <c r="L115" s="144">
        <v>4</v>
      </c>
      <c r="M115" s="145">
        <v>44000</v>
      </c>
      <c r="N115" s="126"/>
      <c r="P115" s="158" t="s">
        <v>438</v>
      </c>
      <c r="Q115" s="174" t="s">
        <v>439</v>
      </c>
      <c r="R115" s="178">
        <v>750000</v>
      </c>
    </row>
    <row r="116" spans="1:18" ht="24.95" hidden="1" customHeight="1" x14ac:dyDescent="0.4">
      <c r="A116" s="169"/>
      <c r="B116" s="170"/>
      <c r="C116" s="154"/>
      <c r="D116" s="140" t="s">
        <v>440</v>
      </c>
      <c r="E116" s="141">
        <v>25</v>
      </c>
      <c r="F116" s="141">
        <v>600000</v>
      </c>
      <c r="G116" s="146"/>
      <c r="H116" s="165"/>
      <c r="I116" s="328"/>
      <c r="J116" s="172"/>
      <c r="K116" s="144" t="s">
        <v>441</v>
      </c>
      <c r="L116" s="144">
        <v>4</v>
      </c>
      <c r="M116" s="145">
        <v>48000</v>
      </c>
      <c r="N116" s="146"/>
      <c r="O116" s="179"/>
      <c r="P116" s="179"/>
      <c r="Q116" s="180"/>
      <c r="R116" s="180"/>
    </row>
    <row r="117" spans="1:18" ht="24.95" hidden="1" customHeight="1" x14ac:dyDescent="0.4">
      <c r="A117" s="169"/>
      <c r="B117" s="170"/>
      <c r="C117" s="154"/>
      <c r="D117" s="140" t="s">
        <v>442</v>
      </c>
      <c r="E117" s="141">
        <v>25</v>
      </c>
      <c r="F117" s="141">
        <v>600000</v>
      </c>
      <c r="G117" s="146"/>
      <c r="H117" s="181"/>
      <c r="I117" s="329"/>
      <c r="J117" s="182"/>
      <c r="K117" s="144" t="s">
        <v>443</v>
      </c>
      <c r="L117" s="144">
        <v>4</v>
      </c>
      <c r="M117" s="145">
        <v>53000</v>
      </c>
      <c r="N117" s="126"/>
      <c r="O117" s="179"/>
      <c r="P117" s="179"/>
      <c r="Q117" s="180"/>
      <c r="R117" s="180"/>
    </row>
    <row r="118" spans="1:18" ht="24.95" hidden="1" customHeight="1" x14ac:dyDescent="0.4">
      <c r="A118" s="169"/>
      <c r="B118" s="170"/>
      <c r="C118" s="154"/>
      <c r="D118" s="140" t="s">
        <v>444</v>
      </c>
      <c r="E118" s="141">
        <v>25</v>
      </c>
      <c r="F118" s="141">
        <v>600000</v>
      </c>
      <c r="G118" s="146"/>
      <c r="H118" s="183"/>
      <c r="I118" s="327" t="s">
        <v>244</v>
      </c>
      <c r="J118" s="171" t="s">
        <v>378</v>
      </c>
      <c r="K118" s="144" t="s">
        <v>445</v>
      </c>
      <c r="L118" s="144">
        <v>4</v>
      </c>
      <c r="M118" s="145">
        <v>57000</v>
      </c>
      <c r="N118" s="146"/>
      <c r="O118" s="179"/>
      <c r="P118" s="179"/>
      <c r="Q118" s="180"/>
      <c r="R118" s="180"/>
    </row>
    <row r="119" spans="1:18" ht="24.95" hidden="1" customHeight="1" x14ac:dyDescent="0.4">
      <c r="A119" s="169"/>
      <c r="B119" s="170"/>
      <c r="C119" s="154"/>
      <c r="D119" s="140" t="s">
        <v>446</v>
      </c>
      <c r="E119" s="141">
        <v>25</v>
      </c>
      <c r="F119" s="141">
        <v>600000</v>
      </c>
      <c r="G119" s="146"/>
      <c r="H119" s="165"/>
      <c r="I119" s="328"/>
      <c r="J119" s="172"/>
      <c r="K119" s="144" t="s">
        <v>447</v>
      </c>
      <c r="L119" s="144">
        <v>4</v>
      </c>
      <c r="M119" s="145">
        <v>60000</v>
      </c>
      <c r="N119" s="126"/>
      <c r="O119" s="179"/>
      <c r="P119" s="179"/>
      <c r="Q119" s="180"/>
      <c r="R119" s="180"/>
    </row>
    <row r="120" spans="1:18" ht="24.95" hidden="1" customHeight="1" x14ac:dyDescent="0.4">
      <c r="A120" s="169"/>
      <c r="B120" s="170"/>
      <c r="C120" s="154"/>
      <c r="D120" s="140" t="s">
        <v>448</v>
      </c>
      <c r="E120" s="141">
        <v>25</v>
      </c>
      <c r="F120" s="141">
        <v>600000</v>
      </c>
      <c r="G120" s="146"/>
      <c r="H120" s="165"/>
      <c r="I120" s="328"/>
      <c r="J120" s="172"/>
      <c r="K120" s="144" t="s">
        <v>449</v>
      </c>
      <c r="L120" s="144">
        <v>4</v>
      </c>
      <c r="M120" s="145">
        <v>55000</v>
      </c>
      <c r="N120" s="146"/>
      <c r="O120" s="179"/>
      <c r="P120" s="179"/>
      <c r="Q120" s="180"/>
      <c r="R120" s="180"/>
    </row>
    <row r="121" spans="1:18" ht="24.95" hidden="1" customHeight="1" x14ac:dyDescent="0.4">
      <c r="A121" s="169"/>
      <c r="B121" s="170"/>
      <c r="C121" s="159"/>
      <c r="D121" s="140" t="s">
        <v>450</v>
      </c>
      <c r="E121" s="141">
        <v>25</v>
      </c>
      <c r="F121" s="141">
        <v>600000</v>
      </c>
      <c r="G121" s="146"/>
      <c r="H121" s="165"/>
      <c r="I121" s="328"/>
      <c r="J121" s="172"/>
      <c r="K121" s="144" t="s">
        <v>451</v>
      </c>
      <c r="L121" s="144">
        <v>4</v>
      </c>
      <c r="M121" s="145">
        <v>56000</v>
      </c>
      <c r="N121" s="126"/>
      <c r="O121" s="179"/>
      <c r="P121" s="179"/>
      <c r="Q121" s="180"/>
      <c r="R121" s="180"/>
    </row>
    <row r="122" spans="1:18" ht="24.95" hidden="1" customHeight="1" x14ac:dyDescent="0.4">
      <c r="A122" s="169"/>
      <c r="B122" s="170"/>
      <c r="C122" s="139" t="s">
        <v>419</v>
      </c>
      <c r="D122" s="140" t="s">
        <v>452</v>
      </c>
      <c r="E122" s="141">
        <v>25</v>
      </c>
      <c r="F122" s="141">
        <v>600000</v>
      </c>
      <c r="G122" s="146"/>
      <c r="H122" s="165"/>
      <c r="I122" s="328"/>
      <c r="J122" s="172"/>
      <c r="K122" s="144" t="s">
        <v>453</v>
      </c>
      <c r="L122" s="144">
        <v>4</v>
      </c>
      <c r="M122" s="145">
        <v>60000</v>
      </c>
      <c r="N122" s="146"/>
      <c r="O122" s="179"/>
      <c r="P122" s="179"/>
      <c r="Q122" s="180"/>
      <c r="R122" s="180"/>
    </row>
    <row r="123" spans="1:18" ht="24.95" hidden="1" customHeight="1" x14ac:dyDescent="0.4">
      <c r="A123" s="169"/>
      <c r="B123" s="170"/>
      <c r="C123" s="154"/>
      <c r="D123" s="140" t="s">
        <v>454</v>
      </c>
      <c r="E123" s="141">
        <v>25</v>
      </c>
      <c r="F123" s="141">
        <v>600000</v>
      </c>
      <c r="G123" s="146"/>
      <c r="H123" s="165"/>
      <c r="I123" s="328"/>
      <c r="J123" s="172"/>
      <c r="K123" s="144" t="s">
        <v>455</v>
      </c>
      <c r="L123" s="144">
        <v>4</v>
      </c>
      <c r="M123" s="145">
        <v>59000</v>
      </c>
      <c r="N123" s="126"/>
      <c r="O123" s="179"/>
      <c r="P123" s="179"/>
      <c r="Q123" s="180"/>
      <c r="R123" s="180"/>
    </row>
    <row r="124" spans="1:18" ht="24.95" hidden="1" customHeight="1" x14ac:dyDescent="0.4">
      <c r="A124" s="169"/>
      <c r="B124" s="170"/>
      <c r="C124" s="154"/>
      <c r="D124" s="140" t="s">
        <v>456</v>
      </c>
      <c r="E124" s="141">
        <v>25</v>
      </c>
      <c r="F124" s="141">
        <v>600000</v>
      </c>
      <c r="G124" s="146"/>
      <c r="H124" s="165"/>
      <c r="I124" s="328"/>
      <c r="J124" s="172"/>
      <c r="K124" s="144" t="s">
        <v>457</v>
      </c>
      <c r="L124" s="144">
        <v>4</v>
      </c>
      <c r="M124" s="145">
        <v>60000</v>
      </c>
      <c r="N124" s="146"/>
      <c r="O124" s="179"/>
      <c r="P124" s="179"/>
      <c r="Q124" s="180"/>
      <c r="R124" s="180"/>
    </row>
    <row r="125" spans="1:18" ht="24.95" hidden="1" customHeight="1" x14ac:dyDescent="0.4">
      <c r="A125" s="169"/>
      <c r="B125" s="170"/>
      <c r="C125" s="154"/>
      <c r="D125" s="140" t="s">
        <v>458</v>
      </c>
      <c r="E125" s="141">
        <v>25</v>
      </c>
      <c r="F125" s="141">
        <v>600000</v>
      </c>
      <c r="G125" s="146"/>
      <c r="H125" s="165"/>
      <c r="I125" s="328"/>
      <c r="J125" s="172"/>
      <c r="K125" s="144" t="s">
        <v>459</v>
      </c>
      <c r="L125" s="144">
        <v>4</v>
      </c>
      <c r="M125" s="145">
        <v>60000</v>
      </c>
      <c r="N125" s="126"/>
      <c r="O125" s="179"/>
      <c r="P125" s="179"/>
      <c r="Q125" s="180"/>
      <c r="R125" s="180"/>
    </row>
    <row r="126" spans="1:18" ht="24.95" hidden="1" customHeight="1" x14ac:dyDescent="0.4">
      <c r="A126" s="169"/>
      <c r="B126" s="170"/>
      <c r="C126" s="154"/>
      <c r="D126" s="140" t="s">
        <v>460</v>
      </c>
      <c r="E126" s="141">
        <v>25</v>
      </c>
      <c r="F126" s="141">
        <v>600000</v>
      </c>
      <c r="G126" s="146"/>
      <c r="H126" s="165"/>
      <c r="I126" s="328"/>
      <c r="J126" s="172"/>
      <c r="K126" s="144" t="s">
        <v>461</v>
      </c>
      <c r="L126" s="144">
        <v>4</v>
      </c>
      <c r="M126" s="145">
        <v>60000</v>
      </c>
      <c r="N126" s="146"/>
      <c r="O126" s="179"/>
      <c r="P126" s="179"/>
      <c r="Q126" s="180"/>
      <c r="R126" s="180"/>
    </row>
    <row r="127" spans="1:18" ht="24.95" hidden="1" customHeight="1" x14ac:dyDescent="0.4">
      <c r="A127" s="169"/>
      <c r="B127" s="170"/>
      <c r="C127" s="154"/>
      <c r="D127" s="140" t="s">
        <v>462</v>
      </c>
      <c r="E127" s="141">
        <v>25</v>
      </c>
      <c r="F127" s="141">
        <v>600000</v>
      </c>
      <c r="G127" s="146"/>
      <c r="H127" s="165"/>
      <c r="I127" s="328"/>
      <c r="J127" s="172"/>
      <c r="K127" s="144" t="s">
        <v>463</v>
      </c>
      <c r="L127" s="144">
        <v>4</v>
      </c>
      <c r="M127" s="145">
        <v>58000</v>
      </c>
      <c r="N127" s="126"/>
      <c r="O127" s="179"/>
      <c r="P127" s="179"/>
      <c r="Q127" s="180"/>
      <c r="R127" s="180"/>
    </row>
    <row r="128" spans="1:18" ht="24.95" hidden="1" customHeight="1" x14ac:dyDescent="0.4">
      <c r="A128" s="169"/>
      <c r="B128" s="170"/>
      <c r="C128" s="154"/>
      <c r="D128" s="140" t="s">
        <v>464</v>
      </c>
      <c r="E128" s="141">
        <v>10</v>
      </c>
      <c r="F128" s="141">
        <v>600000</v>
      </c>
      <c r="G128" s="146"/>
      <c r="H128" s="165"/>
      <c r="I128" s="328"/>
      <c r="J128" s="172"/>
      <c r="K128" s="144" t="s">
        <v>465</v>
      </c>
      <c r="L128" s="144">
        <v>4</v>
      </c>
      <c r="M128" s="145">
        <v>60000</v>
      </c>
      <c r="N128" s="146"/>
      <c r="O128" s="179"/>
      <c r="P128" s="179"/>
      <c r="Q128" s="180"/>
      <c r="R128" s="180"/>
    </row>
    <row r="129" spans="1:18" ht="24.95" hidden="1" customHeight="1" x14ac:dyDescent="0.4">
      <c r="A129" s="169"/>
      <c r="B129" s="170"/>
      <c r="C129" s="154"/>
      <c r="D129" s="140" t="s">
        <v>466</v>
      </c>
      <c r="E129" s="141">
        <v>10</v>
      </c>
      <c r="F129" s="141">
        <v>600000</v>
      </c>
      <c r="G129" s="146"/>
      <c r="H129" s="165"/>
      <c r="I129" s="328"/>
      <c r="J129" s="172"/>
      <c r="K129" s="144" t="s">
        <v>467</v>
      </c>
      <c r="L129" s="144">
        <v>4</v>
      </c>
      <c r="M129" s="145">
        <v>60000</v>
      </c>
      <c r="N129" s="126"/>
      <c r="O129" s="179"/>
      <c r="P129" s="179"/>
      <c r="Q129" s="180"/>
      <c r="R129" s="180"/>
    </row>
    <row r="130" spans="1:18" ht="24.95" hidden="1" customHeight="1" x14ac:dyDescent="0.4">
      <c r="A130" s="169"/>
      <c r="B130" s="170"/>
      <c r="C130" s="154"/>
      <c r="D130" s="140" t="s">
        <v>468</v>
      </c>
      <c r="E130" s="141">
        <v>10</v>
      </c>
      <c r="F130" s="141">
        <v>600000</v>
      </c>
      <c r="G130" s="146"/>
      <c r="H130" s="165"/>
      <c r="I130" s="328"/>
      <c r="J130" s="172"/>
      <c r="K130" s="144" t="s">
        <v>469</v>
      </c>
      <c r="L130" s="144">
        <v>4</v>
      </c>
      <c r="M130" s="145">
        <v>60000</v>
      </c>
      <c r="N130" s="146"/>
      <c r="O130" s="179"/>
      <c r="P130" s="179"/>
      <c r="Q130" s="180"/>
      <c r="R130" s="180"/>
    </row>
    <row r="131" spans="1:18" ht="24.95" hidden="1" customHeight="1" x14ac:dyDescent="0.4">
      <c r="A131" s="169"/>
      <c r="B131" s="170"/>
      <c r="C131" s="154"/>
      <c r="D131" s="140" t="s">
        <v>470</v>
      </c>
      <c r="E131" s="141">
        <v>10</v>
      </c>
      <c r="F131" s="141">
        <v>600000</v>
      </c>
      <c r="G131" s="146"/>
      <c r="H131" s="165"/>
      <c r="I131" s="328"/>
      <c r="J131" s="172"/>
      <c r="K131" s="144" t="s">
        <v>471</v>
      </c>
      <c r="L131" s="144">
        <v>4</v>
      </c>
      <c r="M131" s="145">
        <v>60000</v>
      </c>
      <c r="N131" s="126"/>
      <c r="O131" s="179"/>
      <c r="P131" s="179"/>
      <c r="Q131" s="180"/>
      <c r="R131" s="180"/>
    </row>
    <row r="132" spans="1:18" ht="42" hidden="1" x14ac:dyDescent="0.4">
      <c r="A132" s="169"/>
      <c r="B132" s="170"/>
      <c r="C132" s="154"/>
      <c r="D132" s="140" t="s">
        <v>472</v>
      </c>
      <c r="E132" s="141">
        <v>10</v>
      </c>
      <c r="F132" s="141">
        <v>600000</v>
      </c>
      <c r="G132" s="146"/>
      <c r="H132" s="181"/>
      <c r="I132" s="329"/>
      <c r="J132" s="182"/>
      <c r="K132" s="144" t="s">
        <v>473</v>
      </c>
      <c r="L132" s="144">
        <v>4</v>
      </c>
      <c r="M132" s="145">
        <v>60000</v>
      </c>
      <c r="N132" s="146"/>
      <c r="O132" s="179"/>
      <c r="P132" s="179"/>
      <c r="Q132" s="180"/>
      <c r="R132" s="180"/>
    </row>
    <row r="133" spans="1:18" ht="42" hidden="1" x14ac:dyDescent="0.4">
      <c r="A133" s="169"/>
      <c r="B133" s="170"/>
      <c r="C133" s="154"/>
      <c r="D133" s="140" t="s">
        <v>474</v>
      </c>
      <c r="E133" s="141">
        <v>10</v>
      </c>
      <c r="F133" s="141">
        <v>600000</v>
      </c>
      <c r="G133" s="146"/>
      <c r="I133" s="330" t="s">
        <v>475</v>
      </c>
      <c r="J133" s="144" t="s">
        <v>329</v>
      </c>
      <c r="K133" s="144" t="s">
        <v>476</v>
      </c>
      <c r="L133" s="144">
        <v>4</v>
      </c>
      <c r="M133" s="145">
        <v>20000</v>
      </c>
      <c r="N133" s="126"/>
      <c r="O133" s="179"/>
      <c r="P133" s="179"/>
      <c r="Q133" s="180"/>
      <c r="R133" s="180"/>
    </row>
    <row r="134" spans="1:18" ht="31.5" hidden="1" customHeight="1" x14ac:dyDescent="0.4">
      <c r="A134" s="169"/>
      <c r="B134" s="170"/>
      <c r="C134" s="154"/>
      <c r="D134" s="140" t="s">
        <v>477</v>
      </c>
      <c r="E134" s="141">
        <v>10</v>
      </c>
      <c r="F134" s="141">
        <v>600000</v>
      </c>
      <c r="G134" s="146"/>
      <c r="H134" s="184"/>
      <c r="I134" s="331"/>
      <c r="J134" s="127" t="s">
        <v>478</v>
      </c>
      <c r="K134" s="144" t="s">
        <v>479</v>
      </c>
      <c r="L134" s="144">
        <v>3</v>
      </c>
      <c r="M134" s="145">
        <v>60000</v>
      </c>
      <c r="N134" s="146"/>
      <c r="O134" s="179"/>
      <c r="P134" s="179"/>
      <c r="Q134" s="180"/>
      <c r="R134" s="180"/>
    </row>
    <row r="135" spans="1:18" ht="42" hidden="1" x14ac:dyDescent="0.4">
      <c r="A135" s="185"/>
      <c r="B135" s="186"/>
      <c r="C135" s="159"/>
      <c r="D135" s="140" t="s">
        <v>480</v>
      </c>
      <c r="E135" s="141">
        <v>10</v>
      </c>
      <c r="F135" s="141">
        <v>600000</v>
      </c>
      <c r="G135" s="146"/>
      <c r="I135" s="327" t="s">
        <v>481</v>
      </c>
      <c r="J135" s="187" t="s">
        <v>378</v>
      </c>
      <c r="K135" s="144" t="s">
        <v>482</v>
      </c>
      <c r="L135" s="144">
        <v>4</v>
      </c>
      <c r="M135" s="145">
        <v>60000</v>
      </c>
      <c r="N135" s="126"/>
      <c r="O135" s="179"/>
      <c r="P135" s="179"/>
      <c r="Q135" s="180"/>
      <c r="R135" s="180"/>
    </row>
    <row r="136" spans="1:18" ht="31.5" hidden="1" x14ac:dyDescent="0.4">
      <c r="B136" s="168" t="s">
        <v>261</v>
      </c>
      <c r="C136" s="128" t="s">
        <v>311</v>
      </c>
      <c r="D136" s="140" t="s">
        <v>483</v>
      </c>
      <c r="E136" s="141">
        <v>50</v>
      </c>
      <c r="F136" s="141">
        <v>1750000</v>
      </c>
      <c r="G136" s="146"/>
      <c r="H136" s="165"/>
      <c r="I136" s="328"/>
      <c r="J136" s="188"/>
      <c r="K136" s="144" t="s">
        <v>484</v>
      </c>
      <c r="L136" s="144">
        <v>4</v>
      </c>
      <c r="M136" s="145">
        <v>60000</v>
      </c>
      <c r="N136" s="146"/>
      <c r="O136" s="179"/>
      <c r="P136" s="179"/>
      <c r="Q136" s="179"/>
      <c r="R136" s="179"/>
    </row>
    <row r="137" spans="1:18" ht="31.5" hidden="1" customHeight="1" x14ac:dyDescent="0.4">
      <c r="A137" s="169"/>
      <c r="B137" s="170"/>
      <c r="C137" s="189"/>
      <c r="D137" s="140" t="s">
        <v>485</v>
      </c>
      <c r="E137" s="141">
        <v>50</v>
      </c>
      <c r="F137" s="141">
        <v>1900000</v>
      </c>
      <c r="G137" s="146"/>
      <c r="H137" s="165"/>
      <c r="I137" s="328"/>
      <c r="J137" s="188"/>
      <c r="K137" s="144" t="s">
        <v>486</v>
      </c>
      <c r="L137" s="144">
        <v>4</v>
      </c>
      <c r="M137" s="145">
        <v>60000</v>
      </c>
      <c r="N137" s="146"/>
      <c r="O137" s="179"/>
      <c r="P137" s="179"/>
      <c r="Q137" s="179"/>
      <c r="R137" s="179"/>
    </row>
    <row r="138" spans="1:18" ht="42" hidden="1" x14ac:dyDescent="0.4">
      <c r="A138" s="169"/>
      <c r="B138" s="170"/>
      <c r="C138" s="133"/>
      <c r="D138" s="140" t="s">
        <v>487</v>
      </c>
      <c r="E138" s="141">
        <v>50</v>
      </c>
      <c r="F138" s="141">
        <v>2050000</v>
      </c>
      <c r="G138" s="146"/>
      <c r="H138" s="181"/>
      <c r="I138" s="329"/>
      <c r="J138" s="190"/>
      <c r="K138" s="144" t="s">
        <v>488</v>
      </c>
      <c r="L138" s="144">
        <v>4</v>
      </c>
      <c r="M138" s="145">
        <v>60000</v>
      </c>
      <c r="N138" s="146"/>
      <c r="O138" s="179"/>
      <c r="P138" s="179"/>
      <c r="Q138" s="179"/>
      <c r="R138" s="179"/>
    </row>
    <row r="139" spans="1:18" ht="31.5" hidden="1" customHeight="1" x14ac:dyDescent="0.4">
      <c r="A139" s="169"/>
      <c r="B139" s="170"/>
      <c r="C139" s="139" t="s">
        <v>419</v>
      </c>
      <c r="D139" s="140" t="s">
        <v>489</v>
      </c>
      <c r="E139" s="141">
        <v>44</v>
      </c>
      <c r="F139" s="141">
        <v>600000</v>
      </c>
      <c r="G139" s="146"/>
      <c r="I139" s="330" t="s">
        <v>490</v>
      </c>
      <c r="J139" s="187" t="s">
        <v>378</v>
      </c>
      <c r="K139" s="144" t="s">
        <v>491</v>
      </c>
      <c r="L139" s="144">
        <v>4</v>
      </c>
      <c r="M139" s="145">
        <v>48000</v>
      </c>
      <c r="N139" s="146"/>
      <c r="O139" s="179"/>
      <c r="P139" s="179"/>
      <c r="Q139" s="180"/>
      <c r="R139" s="180"/>
    </row>
    <row r="140" spans="1:18" ht="42" hidden="1" customHeight="1" x14ac:dyDescent="0.4">
      <c r="A140" s="169"/>
      <c r="B140" s="170"/>
      <c r="C140" s="154"/>
      <c r="D140" s="140" t="s">
        <v>492</v>
      </c>
      <c r="E140" s="141">
        <v>44</v>
      </c>
      <c r="F140" s="141">
        <v>600000</v>
      </c>
      <c r="G140" s="146"/>
      <c r="H140" s="184"/>
      <c r="I140" s="331"/>
      <c r="J140" s="190"/>
      <c r="K140" s="144" t="s">
        <v>493</v>
      </c>
      <c r="L140" s="144">
        <v>4</v>
      </c>
      <c r="M140" s="145">
        <v>49000</v>
      </c>
      <c r="N140" s="146"/>
      <c r="O140" s="179"/>
      <c r="P140" s="179"/>
      <c r="Q140" s="180"/>
      <c r="R140" s="180"/>
    </row>
    <row r="141" spans="1:18" ht="42" hidden="1" customHeight="1" x14ac:dyDescent="0.4">
      <c r="A141" s="169"/>
      <c r="B141" s="170"/>
      <c r="C141" s="154"/>
      <c r="D141" s="140" t="s">
        <v>494</v>
      </c>
      <c r="E141" s="141">
        <v>30</v>
      </c>
      <c r="F141" s="141">
        <v>600000</v>
      </c>
      <c r="G141" s="146"/>
      <c r="I141" s="327" t="s">
        <v>495</v>
      </c>
      <c r="J141" s="143" t="s">
        <v>245</v>
      </c>
      <c r="K141" s="144" t="s">
        <v>496</v>
      </c>
      <c r="L141" s="144">
        <v>6</v>
      </c>
      <c r="M141" s="145">
        <v>143000</v>
      </c>
      <c r="N141" s="146"/>
      <c r="O141" s="179"/>
      <c r="P141" s="179"/>
      <c r="Q141" s="180"/>
      <c r="R141" s="180"/>
    </row>
    <row r="142" spans="1:18" ht="31.5" hidden="1" customHeight="1" x14ac:dyDescent="0.4">
      <c r="A142" s="169"/>
      <c r="B142" s="170"/>
      <c r="C142" s="154"/>
      <c r="D142" s="140" t="s">
        <v>497</v>
      </c>
      <c r="E142" s="141">
        <v>30</v>
      </c>
      <c r="F142" s="141">
        <v>600000</v>
      </c>
      <c r="G142" s="146"/>
      <c r="H142" s="165"/>
      <c r="I142" s="328"/>
      <c r="J142" s="156"/>
      <c r="K142" s="144" t="s">
        <v>498</v>
      </c>
      <c r="L142" s="144">
        <v>6</v>
      </c>
      <c r="M142" s="145">
        <v>158000</v>
      </c>
      <c r="N142" s="146"/>
      <c r="O142" s="179"/>
      <c r="P142" s="179"/>
      <c r="Q142" s="180"/>
      <c r="R142" s="180"/>
    </row>
    <row r="143" spans="1:18" ht="42" hidden="1" customHeight="1" x14ac:dyDescent="0.4">
      <c r="A143" s="169"/>
      <c r="B143" s="170"/>
      <c r="C143" s="154"/>
      <c r="D143" s="140" t="s">
        <v>499</v>
      </c>
      <c r="E143" s="141">
        <v>30</v>
      </c>
      <c r="F143" s="141">
        <v>600000</v>
      </c>
      <c r="G143" s="146"/>
      <c r="H143" s="165"/>
      <c r="I143" s="328"/>
      <c r="J143" s="156"/>
      <c r="K143" s="144" t="s">
        <v>500</v>
      </c>
      <c r="L143" s="144">
        <v>6</v>
      </c>
      <c r="M143" s="145">
        <v>165000</v>
      </c>
      <c r="N143" s="146"/>
      <c r="O143" s="179"/>
      <c r="P143" s="179"/>
      <c r="Q143" s="180"/>
      <c r="R143" s="180"/>
    </row>
    <row r="144" spans="1:18" ht="52.5" hidden="1" customHeight="1" x14ac:dyDescent="0.4">
      <c r="A144" s="169"/>
      <c r="B144" s="170"/>
      <c r="C144" s="154"/>
      <c r="D144" s="140" t="s">
        <v>501</v>
      </c>
      <c r="E144" s="141">
        <v>25</v>
      </c>
      <c r="F144" s="141">
        <v>600000</v>
      </c>
      <c r="G144" s="146"/>
      <c r="H144" s="165"/>
      <c r="I144" s="328"/>
      <c r="J144" s="156"/>
      <c r="K144" s="144" t="s">
        <v>502</v>
      </c>
      <c r="L144" s="144">
        <v>6</v>
      </c>
      <c r="M144" s="145">
        <v>213000</v>
      </c>
      <c r="N144" s="146"/>
      <c r="O144" s="179"/>
      <c r="P144" s="179"/>
      <c r="Q144" s="180"/>
      <c r="R144" s="180"/>
    </row>
    <row r="145" spans="1:18" ht="42" hidden="1" x14ac:dyDescent="0.4">
      <c r="A145" s="185"/>
      <c r="B145" s="186"/>
      <c r="C145" s="159"/>
      <c r="D145" s="140" t="s">
        <v>503</v>
      </c>
      <c r="E145" s="141">
        <v>25</v>
      </c>
      <c r="F145" s="141">
        <v>600000</v>
      </c>
      <c r="G145" s="146"/>
      <c r="H145" s="165"/>
      <c r="I145" s="328"/>
      <c r="J145" s="156"/>
      <c r="K145" s="144" t="s">
        <v>504</v>
      </c>
      <c r="L145" s="144">
        <v>6</v>
      </c>
      <c r="M145" s="145">
        <v>228000</v>
      </c>
      <c r="N145" s="146"/>
      <c r="O145" s="179"/>
      <c r="P145" s="179"/>
      <c r="Q145" s="180"/>
      <c r="R145" s="180"/>
    </row>
    <row r="146" spans="1:18" ht="31.5" hidden="1" customHeight="1" x14ac:dyDescent="0.4">
      <c r="B146" s="168" t="s">
        <v>268</v>
      </c>
      <c r="C146" s="128" t="s">
        <v>241</v>
      </c>
      <c r="D146" s="140" t="s">
        <v>505</v>
      </c>
      <c r="E146" s="141">
        <v>120</v>
      </c>
      <c r="F146" s="141">
        <v>5000000</v>
      </c>
      <c r="G146" s="146"/>
      <c r="H146" s="165"/>
      <c r="I146" s="328"/>
      <c r="J146" s="156"/>
      <c r="K146" s="144" t="s">
        <v>506</v>
      </c>
      <c r="L146" s="144">
        <v>6</v>
      </c>
      <c r="M146" s="145">
        <v>235000</v>
      </c>
      <c r="N146" s="146"/>
      <c r="O146" s="179"/>
      <c r="P146" s="179"/>
      <c r="Q146" s="179"/>
      <c r="R146" s="179"/>
    </row>
    <row r="147" spans="1:18" ht="52.5" hidden="1" x14ac:dyDescent="0.4">
      <c r="A147" s="169"/>
      <c r="B147" s="170"/>
      <c r="C147" s="133"/>
      <c r="D147" s="140" t="s">
        <v>507</v>
      </c>
      <c r="E147" s="141">
        <v>120</v>
      </c>
      <c r="F147" s="141">
        <v>5000000</v>
      </c>
      <c r="G147" s="146"/>
      <c r="H147" s="165"/>
      <c r="I147" s="328"/>
      <c r="J147" s="156"/>
      <c r="K147" s="144" t="s">
        <v>508</v>
      </c>
      <c r="L147" s="144">
        <v>6</v>
      </c>
      <c r="M147" s="145">
        <v>110000</v>
      </c>
      <c r="N147" s="146"/>
      <c r="O147" s="179"/>
      <c r="P147" s="179"/>
      <c r="Q147" s="179"/>
      <c r="R147" s="179"/>
    </row>
    <row r="148" spans="1:18" ht="42" hidden="1" customHeight="1" x14ac:dyDescent="0.4">
      <c r="A148" s="169"/>
      <c r="B148" s="170"/>
      <c r="C148" s="139" t="s">
        <v>311</v>
      </c>
      <c r="D148" s="140" t="s">
        <v>509</v>
      </c>
      <c r="E148" s="141">
        <v>50</v>
      </c>
      <c r="F148" s="141">
        <v>1650000</v>
      </c>
      <c r="G148" s="146"/>
      <c r="H148" s="165"/>
      <c r="I148" s="328"/>
      <c r="J148" s="156"/>
      <c r="K148" s="144" t="s">
        <v>510</v>
      </c>
      <c r="L148" s="144">
        <v>6</v>
      </c>
      <c r="M148" s="145">
        <v>125000</v>
      </c>
      <c r="N148" s="146"/>
      <c r="O148" s="179"/>
      <c r="P148" s="179"/>
      <c r="Q148" s="179"/>
      <c r="R148" s="179"/>
    </row>
    <row r="149" spans="1:18" ht="42" hidden="1" customHeight="1" x14ac:dyDescent="0.4">
      <c r="A149" s="169"/>
      <c r="B149" s="170"/>
      <c r="C149" s="154"/>
      <c r="D149" s="140" t="s">
        <v>511</v>
      </c>
      <c r="E149" s="141">
        <v>50</v>
      </c>
      <c r="F149" s="141">
        <v>1950000</v>
      </c>
      <c r="G149" s="146"/>
      <c r="H149" s="165"/>
      <c r="I149" s="328"/>
      <c r="J149" s="156"/>
      <c r="K149" s="144" t="s">
        <v>512</v>
      </c>
      <c r="L149" s="144">
        <v>6</v>
      </c>
      <c r="M149" s="145">
        <v>132000</v>
      </c>
      <c r="N149" s="146"/>
      <c r="O149" s="179"/>
      <c r="P149" s="179"/>
      <c r="Q149" s="179"/>
      <c r="R149" s="179"/>
    </row>
    <row r="150" spans="1:18" ht="31.5" hidden="1" customHeight="1" x14ac:dyDescent="0.4">
      <c r="A150" s="169"/>
      <c r="B150" s="170"/>
      <c r="C150" s="154"/>
      <c r="D150" s="140" t="s">
        <v>513</v>
      </c>
      <c r="E150" s="141">
        <v>50</v>
      </c>
      <c r="F150" s="141">
        <v>1950000</v>
      </c>
      <c r="G150" s="146"/>
      <c r="H150" s="165"/>
      <c r="I150" s="328"/>
      <c r="J150" s="156"/>
      <c r="K150" s="144" t="s">
        <v>514</v>
      </c>
      <c r="L150" s="144">
        <v>6</v>
      </c>
      <c r="M150" s="145">
        <v>173000</v>
      </c>
      <c r="N150" s="146"/>
      <c r="O150" s="179"/>
      <c r="P150" s="179"/>
      <c r="Q150" s="179"/>
      <c r="R150" s="179"/>
    </row>
    <row r="151" spans="1:18" ht="31.5" hidden="1" customHeight="1" x14ac:dyDescent="0.4">
      <c r="A151" s="169"/>
      <c r="B151" s="170"/>
      <c r="C151" s="154"/>
      <c r="D151" s="140" t="s">
        <v>515</v>
      </c>
      <c r="E151" s="141">
        <v>50</v>
      </c>
      <c r="F151" s="141">
        <v>1950000</v>
      </c>
      <c r="G151" s="146"/>
      <c r="H151" s="165"/>
      <c r="I151" s="328"/>
      <c r="J151" s="156"/>
      <c r="K151" s="144" t="s">
        <v>516</v>
      </c>
      <c r="L151" s="144">
        <v>6</v>
      </c>
      <c r="M151" s="145">
        <v>188000</v>
      </c>
      <c r="N151" s="146"/>
      <c r="O151" s="179"/>
      <c r="P151" s="179"/>
      <c r="Q151" s="179"/>
      <c r="R151" s="179"/>
    </row>
    <row r="152" spans="1:18" ht="42" hidden="1" customHeight="1" x14ac:dyDescent="0.4">
      <c r="A152" s="169"/>
      <c r="B152" s="170"/>
      <c r="C152" s="159"/>
      <c r="D152" s="140" t="s">
        <v>517</v>
      </c>
      <c r="E152" s="141">
        <v>50</v>
      </c>
      <c r="F152" s="141">
        <v>1650000</v>
      </c>
      <c r="G152" s="146"/>
      <c r="H152" s="165"/>
      <c r="I152" s="328"/>
      <c r="J152" s="156"/>
      <c r="K152" s="144" t="s">
        <v>518</v>
      </c>
      <c r="L152" s="144">
        <v>6</v>
      </c>
      <c r="M152" s="145">
        <v>195000</v>
      </c>
      <c r="N152" s="146"/>
      <c r="O152" s="179"/>
      <c r="P152" s="179"/>
      <c r="Q152" s="179"/>
      <c r="R152" s="179"/>
    </row>
    <row r="153" spans="1:18" ht="42" hidden="1" customHeight="1" x14ac:dyDescent="0.4">
      <c r="A153" s="169"/>
      <c r="B153" s="170"/>
      <c r="C153" s="139" t="s">
        <v>419</v>
      </c>
      <c r="D153" s="140" t="s">
        <v>519</v>
      </c>
      <c r="E153" s="141">
        <v>30</v>
      </c>
      <c r="F153" s="141">
        <v>600000</v>
      </c>
      <c r="G153" s="146"/>
      <c r="H153" s="165"/>
      <c r="I153" s="328"/>
      <c r="J153" s="156"/>
      <c r="K153" s="144" t="s">
        <v>520</v>
      </c>
      <c r="L153" s="144">
        <v>6</v>
      </c>
      <c r="M153" s="145">
        <v>243000</v>
      </c>
      <c r="N153" s="146"/>
      <c r="O153" s="179"/>
      <c r="P153" s="179"/>
      <c r="Q153" s="180"/>
      <c r="R153" s="180"/>
    </row>
    <row r="154" spans="1:18" ht="42" hidden="1" x14ac:dyDescent="0.4">
      <c r="A154" s="169"/>
      <c r="B154" s="170"/>
      <c r="C154" s="154"/>
      <c r="D154" s="140" t="s">
        <v>521</v>
      </c>
      <c r="E154" s="141">
        <v>30</v>
      </c>
      <c r="F154" s="141">
        <v>600000</v>
      </c>
      <c r="G154" s="146"/>
      <c r="H154" s="165"/>
      <c r="I154" s="328"/>
      <c r="J154" s="156"/>
      <c r="K154" s="144" t="s">
        <v>522</v>
      </c>
      <c r="L154" s="144">
        <v>6</v>
      </c>
      <c r="M154" s="145">
        <v>258000</v>
      </c>
      <c r="N154" s="146"/>
      <c r="O154" s="179"/>
      <c r="P154" s="179"/>
      <c r="Q154" s="180"/>
      <c r="R154" s="180"/>
    </row>
    <row r="155" spans="1:18" ht="31.5" hidden="1" customHeight="1" x14ac:dyDescent="0.4">
      <c r="A155" s="169"/>
      <c r="B155" s="170"/>
      <c r="C155" s="154"/>
      <c r="D155" s="140" t="s">
        <v>523</v>
      </c>
      <c r="E155" s="141">
        <v>30</v>
      </c>
      <c r="F155" s="141">
        <v>600000</v>
      </c>
      <c r="G155" s="146"/>
      <c r="H155" s="165"/>
      <c r="I155" s="328"/>
      <c r="J155" s="156"/>
      <c r="K155" s="144" t="s">
        <v>524</v>
      </c>
      <c r="L155" s="144">
        <v>6</v>
      </c>
      <c r="M155" s="145">
        <v>265000</v>
      </c>
      <c r="N155" s="146"/>
      <c r="O155" s="179"/>
      <c r="P155" s="179"/>
      <c r="Q155" s="180"/>
      <c r="R155" s="180"/>
    </row>
    <row r="156" spans="1:18" ht="42" hidden="1" x14ac:dyDescent="0.4">
      <c r="A156" s="169"/>
      <c r="B156" s="170"/>
      <c r="C156" s="154"/>
      <c r="D156" s="140" t="s">
        <v>525</v>
      </c>
      <c r="E156" s="141">
        <v>30</v>
      </c>
      <c r="F156" s="141">
        <v>600000</v>
      </c>
      <c r="G156" s="146"/>
      <c r="H156" s="165"/>
      <c r="I156" s="328"/>
      <c r="J156" s="156"/>
      <c r="K156" s="144" t="s">
        <v>526</v>
      </c>
      <c r="L156" s="144">
        <v>6</v>
      </c>
      <c r="M156" s="145">
        <v>140000</v>
      </c>
      <c r="N156" s="146"/>
      <c r="O156" s="179"/>
      <c r="P156" s="179"/>
      <c r="Q156" s="180"/>
      <c r="R156" s="180"/>
    </row>
    <row r="157" spans="1:18" ht="31.5" hidden="1" customHeight="1" x14ac:dyDescent="0.4">
      <c r="A157" s="169"/>
      <c r="B157" s="170"/>
      <c r="C157" s="154"/>
      <c r="D157" s="140" t="s">
        <v>527</v>
      </c>
      <c r="E157" s="141">
        <v>30</v>
      </c>
      <c r="F157" s="141">
        <v>600000</v>
      </c>
      <c r="G157" s="146"/>
      <c r="H157" s="165"/>
      <c r="I157" s="328"/>
      <c r="J157" s="156"/>
      <c r="K157" s="144" t="s">
        <v>528</v>
      </c>
      <c r="L157" s="144">
        <v>6</v>
      </c>
      <c r="M157" s="145">
        <v>155000</v>
      </c>
      <c r="N157" s="146"/>
      <c r="O157" s="179"/>
      <c r="P157" s="179"/>
      <c r="Q157" s="180"/>
      <c r="R157" s="180"/>
    </row>
    <row r="158" spans="1:18" ht="31.5" hidden="1" customHeight="1" x14ac:dyDescent="0.4">
      <c r="A158" s="185"/>
      <c r="B158" s="186"/>
      <c r="C158" s="159"/>
      <c r="D158" s="140" t="s">
        <v>529</v>
      </c>
      <c r="E158" s="141">
        <v>15</v>
      </c>
      <c r="F158" s="141">
        <v>599000</v>
      </c>
      <c r="G158" s="146"/>
      <c r="H158" s="165"/>
      <c r="I158" s="328"/>
      <c r="J158" s="156"/>
      <c r="K158" s="144" t="s">
        <v>530</v>
      </c>
      <c r="L158" s="144">
        <v>6</v>
      </c>
      <c r="M158" s="145">
        <v>162000</v>
      </c>
      <c r="N158" s="146"/>
      <c r="O158" s="179"/>
      <c r="P158" s="179"/>
      <c r="Q158" s="180"/>
      <c r="R158" s="180"/>
    </row>
    <row r="159" spans="1:18" ht="21" hidden="1" customHeight="1" x14ac:dyDescent="0.4">
      <c r="B159" s="265" t="s">
        <v>274</v>
      </c>
      <c r="C159" s="128" t="s">
        <v>311</v>
      </c>
      <c r="D159" s="140" t="s">
        <v>531</v>
      </c>
      <c r="E159" s="141">
        <v>50</v>
      </c>
      <c r="F159" s="141">
        <v>2065000</v>
      </c>
      <c r="G159" s="146"/>
      <c r="H159" s="165"/>
      <c r="I159" s="328"/>
      <c r="J159" s="156"/>
      <c r="K159" s="144" t="s">
        <v>532</v>
      </c>
      <c r="L159" s="144">
        <v>3.2</v>
      </c>
      <c r="M159" s="145">
        <v>123000</v>
      </c>
      <c r="N159" s="146"/>
      <c r="O159" s="179"/>
      <c r="P159" s="179"/>
      <c r="Q159" s="179"/>
      <c r="R159" s="179"/>
    </row>
    <row r="160" spans="1:18" ht="21" hidden="1" customHeight="1" x14ac:dyDescent="0.4">
      <c r="A160" s="135"/>
      <c r="B160" s="131"/>
      <c r="C160" s="133"/>
      <c r="D160" s="140" t="s">
        <v>533</v>
      </c>
      <c r="E160" s="141">
        <v>50</v>
      </c>
      <c r="F160" s="141">
        <v>2225000</v>
      </c>
      <c r="G160" s="146"/>
      <c r="H160" s="181"/>
      <c r="I160" s="329"/>
      <c r="J160" s="162"/>
      <c r="K160" s="144" t="s">
        <v>534</v>
      </c>
      <c r="L160" s="144">
        <v>3.2</v>
      </c>
      <c r="M160" s="145">
        <v>128000</v>
      </c>
      <c r="N160" s="146"/>
      <c r="O160" s="179"/>
      <c r="P160" s="179"/>
      <c r="Q160" s="179"/>
      <c r="R160" s="179"/>
    </row>
    <row r="161" spans="1:18" ht="21" hidden="1" customHeight="1" x14ac:dyDescent="0.4">
      <c r="B161" s="168" t="s">
        <v>297</v>
      </c>
      <c r="C161" s="128" t="s">
        <v>241</v>
      </c>
      <c r="D161" s="140" t="s">
        <v>535</v>
      </c>
      <c r="E161" s="141">
        <v>180</v>
      </c>
      <c r="F161" s="141">
        <v>5000000</v>
      </c>
      <c r="G161" s="146"/>
      <c r="H161" s="183"/>
      <c r="I161" s="327" t="s">
        <v>495</v>
      </c>
      <c r="J161" s="143" t="s">
        <v>245</v>
      </c>
      <c r="K161" s="144" t="s">
        <v>536</v>
      </c>
      <c r="L161" s="144">
        <v>3.2</v>
      </c>
      <c r="M161" s="145">
        <v>193000</v>
      </c>
      <c r="N161" s="146"/>
      <c r="O161" s="179"/>
      <c r="P161" s="179"/>
      <c r="Q161" s="179"/>
      <c r="R161" s="179"/>
    </row>
    <row r="162" spans="1:18" ht="21" hidden="1" customHeight="1" x14ac:dyDescent="0.4">
      <c r="A162" s="169"/>
      <c r="B162" s="170"/>
      <c r="C162" s="133"/>
      <c r="D162" s="140" t="s">
        <v>537</v>
      </c>
      <c r="E162" s="141">
        <v>120</v>
      </c>
      <c r="F162" s="141">
        <v>5000000</v>
      </c>
      <c r="G162" s="146"/>
      <c r="H162" s="165"/>
      <c r="I162" s="328"/>
      <c r="J162" s="156"/>
      <c r="K162" s="144" t="s">
        <v>538</v>
      </c>
      <c r="L162" s="144">
        <v>3.2</v>
      </c>
      <c r="M162" s="145">
        <v>198000</v>
      </c>
      <c r="N162" s="146"/>
      <c r="O162" s="179"/>
      <c r="P162" s="179"/>
      <c r="Q162" s="179"/>
      <c r="R162" s="179"/>
    </row>
    <row r="163" spans="1:18" ht="21" hidden="1" customHeight="1" x14ac:dyDescent="0.4">
      <c r="A163" s="169"/>
      <c r="B163" s="170"/>
      <c r="C163" s="139" t="s">
        <v>311</v>
      </c>
      <c r="D163" s="140" t="s">
        <v>539</v>
      </c>
      <c r="E163" s="141">
        <v>50</v>
      </c>
      <c r="F163" s="141">
        <v>1700000</v>
      </c>
      <c r="G163" s="146"/>
      <c r="H163" s="165"/>
      <c r="I163" s="328"/>
      <c r="J163" s="156"/>
      <c r="K163" s="144" t="s">
        <v>540</v>
      </c>
      <c r="L163" s="144">
        <v>3.2</v>
      </c>
      <c r="M163" s="145">
        <v>90000</v>
      </c>
      <c r="N163" s="146"/>
      <c r="O163" s="179"/>
      <c r="P163" s="179"/>
      <c r="Q163" s="179"/>
      <c r="R163" s="179"/>
    </row>
    <row r="164" spans="1:18" ht="21" hidden="1" customHeight="1" x14ac:dyDescent="0.4">
      <c r="A164" s="169"/>
      <c r="B164" s="170"/>
      <c r="C164" s="154"/>
      <c r="D164" s="140" t="s">
        <v>541</v>
      </c>
      <c r="E164" s="141">
        <v>50</v>
      </c>
      <c r="F164" s="141">
        <v>1800000</v>
      </c>
      <c r="G164" s="146"/>
      <c r="H164" s="165"/>
      <c r="I164" s="328"/>
      <c r="J164" s="156"/>
      <c r="K164" s="144" t="s">
        <v>542</v>
      </c>
      <c r="L164" s="144">
        <v>3.2</v>
      </c>
      <c r="M164" s="145">
        <v>95000</v>
      </c>
      <c r="N164" s="146"/>
      <c r="O164" s="179"/>
      <c r="P164" s="179"/>
      <c r="Q164" s="179"/>
      <c r="R164" s="179"/>
    </row>
    <row r="165" spans="1:18" ht="21" hidden="1" customHeight="1" x14ac:dyDescent="0.4">
      <c r="A165" s="169"/>
      <c r="B165" s="170"/>
      <c r="C165" s="154"/>
      <c r="D165" s="140" t="s">
        <v>543</v>
      </c>
      <c r="E165" s="141">
        <v>50</v>
      </c>
      <c r="F165" s="141">
        <v>1900000</v>
      </c>
      <c r="G165" s="146"/>
      <c r="H165" s="165"/>
      <c r="I165" s="328"/>
      <c r="J165" s="156"/>
      <c r="K165" s="144" t="s">
        <v>544</v>
      </c>
      <c r="L165" s="144">
        <v>3.2</v>
      </c>
      <c r="M165" s="145">
        <v>153000</v>
      </c>
      <c r="N165" s="146"/>
      <c r="O165" s="179"/>
      <c r="P165" s="179"/>
      <c r="Q165" s="179"/>
      <c r="R165" s="179"/>
    </row>
    <row r="166" spans="1:18" ht="21" hidden="1" customHeight="1" x14ac:dyDescent="0.4">
      <c r="A166" s="169"/>
      <c r="B166" s="170"/>
      <c r="C166" s="159"/>
      <c r="D166" s="140" t="s">
        <v>545</v>
      </c>
      <c r="E166" s="141">
        <v>50</v>
      </c>
      <c r="F166" s="141">
        <v>2000000</v>
      </c>
      <c r="G166" s="146"/>
      <c r="H166" s="165"/>
      <c r="I166" s="328"/>
      <c r="J166" s="156"/>
      <c r="K166" s="144" t="s">
        <v>546</v>
      </c>
      <c r="L166" s="144">
        <v>3.2</v>
      </c>
      <c r="M166" s="145">
        <v>158000</v>
      </c>
      <c r="N166" s="146"/>
      <c r="O166" s="179"/>
      <c r="P166" s="179"/>
      <c r="Q166" s="179"/>
      <c r="R166" s="179"/>
    </row>
    <row r="167" spans="1:18" ht="21" hidden="1" customHeight="1" x14ac:dyDescent="0.4">
      <c r="A167" s="169"/>
      <c r="B167" s="170"/>
      <c r="C167" s="139" t="s">
        <v>419</v>
      </c>
      <c r="D167" s="140" t="s">
        <v>547</v>
      </c>
      <c r="E167" s="141">
        <v>30</v>
      </c>
      <c r="F167" s="141">
        <v>600000</v>
      </c>
      <c r="G167" s="146"/>
      <c r="H167" s="165"/>
      <c r="I167" s="328"/>
      <c r="J167" s="156"/>
      <c r="K167" s="144" t="s">
        <v>548</v>
      </c>
      <c r="L167" s="144">
        <v>3.2</v>
      </c>
      <c r="M167" s="145">
        <v>223000</v>
      </c>
      <c r="N167" s="146"/>
      <c r="O167" s="179"/>
      <c r="P167" s="179"/>
      <c r="Q167" s="180"/>
      <c r="R167" s="180"/>
    </row>
    <row r="168" spans="1:18" ht="21" hidden="1" customHeight="1" x14ac:dyDescent="0.4">
      <c r="A168" s="169"/>
      <c r="B168" s="170"/>
      <c r="C168" s="154"/>
      <c r="D168" s="140" t="s">
        <v>549</v>
      </c>
      <c r="E168" s="141">
        <v>30</v>
      </c>
      <c r="F168" s="141">
        <v>600000</v>
      </c>
      <c r="G168" s="146"/>
      <c r="H168" s="165"/>
      <c r="I168" s="328"/>
      <c r="J168" s="156"/>
      <c r="K168" s="144" t="s">
        <v>550</v>
      </c>
      <c r="L168" s="144">
        <v>3.2</v>
      </c>
      <c r="M168" s="145">
        <v>228000</v>
      </c>
      <c r="N168" s="146"/>
      <c r="O168" s="179"/>
      <c r="P168" s="179"/>
      <c r="Q168" s="180"/>
      <c r="R168" s="180"/>
    </row>
    <row r="169" spans="1:18" ht="21" hidden="1" customHeight="1" x14ac:dyDescent="0.4">
      <c r="A169" s="169"/>
      <c r="B169" s="170"/>
      <c r="C169" s="154"/>
      <c r="D169" s="140" t="s">
        <v>551</v>
      </c>
      <c r="E169" s="141">
        <v>30</v>
      </c>
      <c r="F169" s="141">
        <v>600000</v>
      </c>
      <c r="G169" s="146"/>
      <c r="H169" s="165"/>
      <c r="I169" s="328"/>
      <c r="J169" s="156"/>
      <c r="K169" s="144" t="s">
        <v>552</v>
      </c>
      <c r="L169" s="144">
        <v>3.2</v>
      </c>
      <c r="M169" s="145">
        <v>120000</v>
      </c>
      <c r="N169" s="146"/>
      <c r="O169" s="179"/>
      <c r="P169" s="179"/>
      <c r="Q169" s="180"/>
      <c r="R169" s="180"/>
    </row>
    <row r="170" spans="1:18" ht="31.5" hidden="1" x14ac:dyDescent="0.4">
      <c r="A170" s="169"/>
      <c r="B170" s="170"/>
      <c r="C170" s="154"/>
      <c r="D170" s="140" t="s">
        <v>553</v>
      </c>
      <c r="E170" s="141">
        <v>30</v>
      </c>
      <c r="F170" s="141">
        <v>600000</v>
      </c>
      <c r="G170" s="146"/>
      <c r="H170" s="165"/>
      <c r="I170" s="328"/>
      <c r="J170" s="162"/>
      <c r="K170" s="144" t="s">
        <v>554</v>
      </c>
      <c r="L170" s="144">
        <v>3.2</v>
      </c>
      <c r="M170" s="145">
        <v>125000</v>
      </c>
      <c r="N170" s="146"/>
      <c r="O170" s="179"/>
      <c r="P170" s="179"/>
      <c r="Q170" s="180"/>
      <c r="R170" s="180"/>
    </row>
    <row r="171" spans="1:18" ht="21" hidden="1" customHeight="1" x14ac:dyDescent="0.4">
      <c r="A171" s="169"/>
      <c r="B171" s="170"/>
      <c r="C171" s="154"/>
      <c r="D171" s="140" t="s">
        <v>555</v>
      </c>
      <c r="E171" s="141">
        <v>30</v>
      </c>
      <c r="F171" s="141">
        <v>600000</v>
      </c>
      <c r="G171" s="146"/>
      <c r="H171" s="165"/>
      <c r="I171" s="328"/>
      <c r="J171" s="191" t="s">
        <v>329</v>
      </c>
      <c r="K171" s="144" t="s">
        <v>556</v>
      </c>
      <c r="L171" s="144">
        <v>3.2</v>
      </c>
      <c r="M171" s="145">
        <v>3000</v>
      </c>
      <c r="N171" s="146"/>
      <c r="O171" s="179"/>
      <c r="P171" s="179"/>
      <c r="Q171" s="180"/>
      <c r="R171" s="180"/>
    </row>
    <row r="172" spans="1:18" ht="21" hidden="1" x14ac:dyDescent="0.4">
      <c r="A172" s="185"/>
      <c r="B172" s="186"/>
      <c r="C172" s="159"/>
      <c r="D172" s="140" t="s">
        <v>557</v>
      </c>
      <c r="E172" s="141">
        <v>30</v>
      </c>
      <c r="F172" s="141">
        <v>600000</v>
      </c>
      <c r="G172" s="146"/>
      <c r="H172" s="165"/>
      <c r="I172" s="328"/>
      <c r="J172" s="192"/>
      <c r="K172" s="144" t="s">
        <v>558</v>
      </c>
      <c r="L172" s="144">
        <v>3.2</v>
      </c>
      <c r="M172" s="145">
        <v>3000</v>
      </c>
      <c r="N172" s="146"/>
      <c r="O172" s="179"/>
      <c r="P172" s="179"/>
      <c r="Q172" s="180"/>
      <c r="R172" s="180"/>
    </row>
    <row r="173" spans="1:18" ht="21" hidden="1" customHeight="1" x14ac:dyDescent="0.4">
      <c r="B173" s="265" t="s">
        <v>282</v>
      </c>
      <c r="C173" s="128" t="s">
        <v>241</v>
      </c>
      <c r="D173" s="140" t="s">
        <v>559</v>
      </c>
      <c r="E173" s="141">
        <v>180</v>
      </c>
      <c r="F173" s="141">
        <v>5000000</v>
      </c>
      <c r="G173" s="146"/>
      <c r="H173" s="165"/>
      <c r="I173" s="328"/>
      <c r="J173" s="187" t="s">
        <v>378</v>
      </c>
      <c r="K173" s="144" t="s">
        <v>560</v>
      </c>
      <c r="L173" s="144">
        <v>3.2</v>
      </c>
      <c r="M173" s="145">
        <v>32000</v>
      </c>
      <c r="N173" s="146"/>
      <c r="O173" s="179"/>
      <c r="P173" s="179"/>
      <c r="Q173" s="179"/>
      <c r="R173" s="179"/>
    </row>
    <row r="174" spans="1:18" ht="21" hidden="1" x14ac:dyDescent="0.4">
      <c r="A174" s="169"/>
      <c r="B174" s="266"/>
      <c r="C174" s="267"/>
      <c r="D174" s="140" t="s">
        <v>559</v>
      </c>
      <c r="E174" s="141">
        <v>180</v>
      </c>
      <c r="F174" s="141">
        <v>5000000</v>
      </c>
      <c r="G174" s="146"/>
      <c r="H174" s="165"/>
      <c r="I174" s="328"/>
      <c r="J174" s="188"/>
      <c r="K174" s="144" t="s">
        <v>561</v>
      </c>
      <c r="L174" s="144">
        <v>3.2</v>
      </c>
      <c r="M174" s="145">
        <v>33000</v>
      </c>
      <c r="N174" s="146"/>
      <c r="O174" s="179"/>
      <c r="P174" s="179"/>
      <c r="Q174" s="179"/>
      <c r="R174" s="179"/>
    </row>
    <row r="175" spans="1:18" ht="21" hidden="1" customHeight="1" x14ac:dyDescent="0.4">
      <c r="A175" s="169"/>
      <c r="B175" s="266"/>
      <c r="C175" s="268"/>
      <c r="D175" s="269" t="s">
        <v>879</v>
      </c>
      <c r="E175" s="270">
        <v>120</v>
      </c>
      <c r="F175" s="270">
        <v>5000000</v>
      </c>
      <c r="G175" s="146"/>
      <c r="H175" s="165"/>
      <c r="I175" s="328"/>
      <c r="J175" s="188"/>
      <c r="K175" s="144" t="s">
        <v>563</v>
      </c>
      <c r="L175" s="144">
        <v>3.2</v>
      </c>
      <c r="M175" s="145">
        <v>60000</v>
      </c>
      <c r="N175" s="146"/>
      <c r="O175" s="179"/>
      <c r="P175" s="179"/>
      <c r="Q175" s="179"/>
      <c r="R175" s="179"/>
    </row>
    <row r="176" spans="1:18" ht="31.5" hidden="1" customHeight="1" x14ac:dyDescent="0.4">
      <c r="A176" s="169"/>
      <c r="B176" s="266"/>
      <c r="C176" s="139" t="s">
        <v>311</v>
      </c>
      <c r="D176" s="140" t="s">
        <v>562</v>
      </c>
      <c r="E176" s="141">
        <v>50</v>
      </c>
      <c r="F176" s="141">
        <v>1700000</v>
      </c>
      <c r="G176" s="146"/>
      <c r="H176" s="181"/>
      <c r="I176" s="329"/>
      <c r="J176" s="190"/>
      <c r="K176" s="144" t="s">
        <v>565</v>
      </c>
      <c r="L176" s="144">
        <v>3.2</v>
      </c>
      <c r="M176" s="145">
        <v>60000</v>
      </c>
      <c r="N176" s="146"/>
      <c r="O176" s="179"/>
      <c r="P176" s="179"/>
      <c r="Q176" s="179"/>
      <c r="R176" s="179"/>
    </row>
    <row r="177" spans="1:18" ht="21" hidden="1" customHeight="1" x14ac:dyDescent="0.4">
      <c r="A177" s="169"/>
      <c r="B177" s="266"/>
      <c r="C177" s="271"/>
      <c r="D177" s="140" t="s">
        <v>564</v>
      </c>
      <c r="E177" s="141">
        <v>50</v>
      </c>
      <c r="F177" s="141">
        <v>1800000</v>
      </c>
      <c r="G177" s="146"/>
      <c r="I177" s="586" t="s">
        <v>567</v>
      </c>
      <c r="J177" s="143" t="s">
        <v>245</v>
      </c>
      <c r="K177" s="144" t="s">
        <v>568</v>
      </c>
      <c r="L177" s="144">
        <v>3.6</v>
      </c>
      <c r="M177" s="145">
        <v>200000</v>
      </c>
      <c r="N177" s="146"/>
      <c r="O177" s="179"/>
      <c r="P177" s="179"/>
      <c r="Q177" s="179"/>
      <c r="R177" s="179"/>
    </row>
    <row r="178" spans="1:18" ht="31.5" hidden="1" customHeight="1" x14ac:dyDescent="0.4">
      <c r="A178" s="169"/>
      <c r="B178" s="266"/>
      <c r="C178" s="271"/>
      <c r="D178" s="140" t="s">
        <v>566</v>
      </c>
      <c r="E178" s="141">
        <v>50</v>
      </c>
      <c r="F178" s="141">
        <v>1900000</v>
      </c>
      <c r="G178" s="146"/>
      <c r="H178" s="165"/>
      <c r="I178" s="587"/>
      <c r="J178" s="156"/>
      <c r="K178" s="144" t="s">
        <v>570</v>
      </c>
      <c r="L178" s="144">
        <v>3.6</v>
      </c>
      <c r="M178" s="145">
        <v>200000</v>
      </c>
      <c r="N178" s="146"/>
      <c r="O178" s="179"/>
      <c r="P178" s="179"/>
      <c r="Q178" s="179"/>
      <c r="R178" s="179"/>
    </row>
    <row r="179" spans="1:18" ht="31.5" hidden="1" x14ac:dyDescent="0.4">
      <c r="A179" s="169"/>
      <c r="B179" s="266"/>
      <c r="C179" s="271"/>
      <c r="D179" s="140" t="s">
        <v>569</v>
      </c>
      <c r="E179" s="141">
        <v>50</v>
      </c>
      <c r="F179" s="141">
        <v>2000000</v>
      </c>
      <c r="G179" s="146"/>
      <c r="H179" s="165"/>
      <c r="I179" s="587"/>
      <c r="J179" s="156"/>
      <c r="K179" s="144" t="s">
        <v>572</v>
      </c>
      <c r="L179" s="144">
        <v>3.6</v>
      </c>
      <c r="M179" s="145">
        <v>200000</v>
      </c>
      <c r="N179" s="146"/>
      <c r="O179" s="179"/>
      <c r="P179" s="179"/>
      <c r="Q179" s="180"/>
      <c r="R179" s="180"/>
    </row>
    <row r="180" spans="1:18" ht="21" hidden="1" customHeight="1" x14ac:dyDescent="0.4">
      <c r="A180" s="169"/>
      <c r="B180" s="266"/>
      <c r="C180" s="272"/>
      <c r="D180" s="269" t="s">
        <v>880</v>
      </c>
      <c r="E180" s="270">
        <v>50</v>
      </c>
      <c r="F180" s="270">
        <v>2000000</v>
      </c>
      <c r="G180" s="146"/>
      <c r="H180" s="165"/>
      <c r="I180" s="587"/>
      <c r="J180" s="156"/>
      <c r="K180" s="144" t="s">
        <v>574</v>
      </c>
      <c r="L180" s="144">
        <v>3.6</v>
      </c>
      <c r="M180" s="145">
        <v>200000</v>
      </c>
      <c r="N180" s="146"/>
      <c r="O180" s="179"/>
      <c r="P180" s="179"/>
      <c r="Q180" s="180"/>
      <c r="R180" s="180"/>
    </row>
    <row r="181" spans="1:18" ht="21" hidden="1" x14ac:dyDescent="0.4">
      <c r="A181" s="169"/>
      <c r="B181" s="266"/>
      <c r="C181" s="139" t="s">
        <v>419</v>
      </c>
      <c r="D181" s="140" t="s">
        <v>571</v>
      </c>
      <c r="E181" s="141">
        <v>30</v>
      </c>
      <c r="F181" s="141">
        <v>600000</v>
      </c>
      <c r="G181" s="146"/>
      <c r="H181" s="165"/>
      <c r="I181" s="587"/>
      <c r="J181" s="156"/>
      <c r="K181" s="144" t="s">
        <v>576</v>
      </c>
      <c r="L181" s="144">
        <v>3.6</v>
      </c>
      <c r="M181" s="145">
        <v>200000</v>
      </c>
      <c r="N181" s="146"/>
      <c r="O181" s="179"/>
      <c r="P181" s="179"/>
      <c r="Q181" s="180"/>
      <c r="R181" s="180"/>
    </row>
    <row r="182" spans="1:18" ht="31.5" hidden="1" customHeight="1" x14ac:dyDescent="0.4">
      <c r="A182" s="169"/>
      <c r="B182" s="266"/>
      <c r="C182" s="154"/>
      <c r="D182" s="140" t="s">
        <v>573</v>
      </c>
      <c r="E182" s="141">
        <v>30</v>
      </c>
      <c r="F182" s="141">
        <v>600000</v>
      </c>
      <c r="G182" s="146"/>
      <c r="H182" s="165"/>
      <c r="I182" s="587"/>
      <c r="J182" s="156"/>
      <c r="K182" s="144" t="s">
        <v>578</v>
      </c>
      <c r="L182" s="144">
        <v>3.6</v>
      </c>
      <c r="M182" s="145">
        <v>200000</v>
      </c>
      <c r="N182" s="146"/>
      <c r="O182" s="179"/>
      <c r="P182" s="179"/>
      <c r="Q182" s="180"/>
      <c r="R182" s="180"/>
    </row>
    <row r="183" spans="1:18" ht="42" hidden="1" customHeight="1" x14ac:dyDescent="0.4">
      <c r="A183" s="169"/>
      <c r="B183" s="266"/>
      <c r="C183" s="154"/>
      <c r="D183" s="140" t="s">
        <v>575</v>
      </c>
      <c r="E183" s="141">
        <v>30</v>
      </c>
      <c r="F183" s="141">
        <v>600000</v>
      </c>
      <c r="G183" s="146"/>
      <c r="H183" s="165"/>
      <c r="I183" s="587"/>
      <c r="J183" s="156"/>
      <c r="K183" s="144" t="s">
        <v>580</v>
      </c>
      <c r="L183" s="144">
        <v>3.6</v>
      </c>
      <c r="M183" s="145">
        <v>200000</v>
      </c>
      <c r="N183" s="146"/>
      <c r="O183" s="179"/>
      <c r="P183" s="179"/>
      <c r="Q183" s="180"/>
      <c r="R183" s="180"/>
    </row>
    <row r="184" spans="1:18" ht="31.5" hidden="1" x14ac:dyDescent="0.4">
      <c r="A184" s="185"/>
      <c r="B184" s="266"/>
      <c r="C184" s="154"/>
      <c r="D184" s="140" t="s">
        <v>577</v>
      </c>
      <c r="E184" s="141">
        <v>30</v>
      </c>
      <c r="F184" s="141">
        <v>600000</v>
      </c>
      <c r="G184" s="146"/>
      <c r="H184" s="165"/>
      <c r="I184" s="587"/>
      <c r="J184" s="156"/>
      <c r="K184" s="144" t="s">
        <v>582</v>
      </c>
      <c r="L184" s="144">
        <v>3.6</v>
      </c>
      <c r="M184" s="145">
        <v>200000</v>
      </c>
      <c r="N184" s="146"/>
      <c r="O184" s="179"/>
      <c r="P184" s="179"/>
      <c r="Q184" s="180"/>
      <c r="R184" s="180"/>
    </row>
    <row r="185" spans="1:18" ht="31.5" hidden="1" customHeight="1" x14ac:dyDescent="0.4">
      <c r="B185" s="266"/>
      <c r="C185" s="154"/>
      <c r="D185" s="140" t="s">
        <v>579</v>
      </c>
      <c r="E185" s="141">
        <v>30</v>
      </c>
      <c r="F185" s="141">
        <v>600000</v>
      </c>
      <c r="G185" s="146"/>
      <c r="H185" s="585"/>
      <c r="I185" s="587"/>
      <c r="J185" s="164"/>
      <c r="K185" s="589" t="s">
        <v>895</v>
      </c>
      <c r="L185" s="144">
        <v>6</v>
      </c>
      <c r="M185" s="145">
        <v>149000</v>
      </c>
      <c r="N185" s="146"/>
      <c r="O185" s="179"/>
      <c r="P185" s="179"/>
      <c r="Q185" s="179"/>
      <c r="R185" s="179"/>
    </row>
    <row r="186" spans="1:18" ht="31.5" hidden="1" x14ac:dyDescent="0.4">
      <c r="A186" s="169"/>
      <c r="B186" s="201"/>
      <c r="C186" s="159"/>
      <c r="D186" s="140" t="s">
        <v>581</v>
      </c>
      <c r="E186" s="141">
        <v>30</v>
      </c>
      <c r="F186" s="141">
        <v>600000</v>
      </c>
      <c r="G186" s="126"/>
      <c r="H186" s="164"/>
      <c r="I186" s="588"/>
      <c r="J186" s="184"/>
      <c r="K186" s="589" t="s">
        <v>896</v>
      </c>
      <c r="L186" s="144">
        <v>6</v>
      </c>
      <c r="M186" s="145">
        <v>155000</v>
      </c>
      <c r="N186" s="146"/>
      <c r="O186" s="179"/>
      <c r="P186" s="179"/>
      <c r="Q186" s="179"/>
      <c r="R186" s="179"/>
    </row>
    <row r="187" spans="1:18" ht="31.5" hidden="1" customHeight="1" x14ac:dyDescent="0.4">
      <c r="A187" s="169"/>
      <c r="B187" s="168" t="s">
        <v>875</v>
      </c>
      <c r="C187" s="128" t="s">
        <v>241</v>
      </c>
      <c r="D187" s="140" t="s">
        <v>583</v>
      </c>
      <c r="E187" s="141">
        <v>100</v>
      </c>
      <c r="F187" s="141">
        <v>5000000</v>
      </c>
      <c r="G187" s="146"/>
      <c r="I187" s="303" t="s">
        <v>584</v>
      </c>
      <c r="J187" s="191" t="s">
        <v>245</v>
      </c>
      <c r="K187" s="144" t="s">
        <v>585</v>
      </c>
      <c r="L187" s="144">
        <v>6</v>
      </c>
      <c r="M187" s="145">
        <v>350000</v>
      </c>
      <c r="N187" s="146"/>
      <c r="O187" s="179"/>
      <c r="P187" s="179"/>
      <c r="Q187" s="179"/>
      <c r="R187" s="179"/>
    </row>
    <row r="188" spans="1:18" ht="31.5" hidden="1" customHeight="1" x14ac:dyDescent="0.4">
      <c r="A188" s="169"/>
      <c r="B188" s="170"/>
      <c r="C188" s="133"/>
      <c r="D188" s="140" t="s">
        <v>586</v>
      </c>
      <c r="E188" s="141">
        <v>90</v>
      </c>
      <c r="F188" s="141">
        <v>6000000</v>
      </c>
      <c r="G188" s="146"/>
      <c r="H188" s="164"/>
      <c r="I188" s="304"/>
      <c r="J188" s="193"/>
      <c r="K188" s="144" t="s">
        <v>587</v>
      </c>
      <c r="L188" s="144">
        <v>6</v>
      </c>
      <c r="M188" s="145">
        <v>350000</v>
      </c>
      <c r="N188" s="146"/>
      <c r="O188" s="179"/>
      <c r="P188" s="179"/>
      <c r="Q188" s="179"/>
      <c r="R188" s="179"/>
    </row>
    <row r="189" spans="1:18" ht="31.5" hidden="1" x14ac:dyDescent="0.4">
      <c r="A189" s="169"/>
      <c r="B189" s="170"/>
      <c r="C189" s="139" t="s">
        <v>311</v>
      </c>
      <c r="D189" s="140" t="s">
        <v>588</v>
      </c>
      <c r="E189" s="141">
        <v>50</v>
      </c>
      <c r="F189" s="141">
        <v>1550000</v>
      </c>
      <c r="G189" s="146"/>
      <c r="H189" s="184"/>
      <c r="I189" s="305"/>
      <c r="J189" s="192"/>
      <c r="K189" s="144" t="s">
        <v>589</v>
      </c>
      <c r="L189" s="144">
        <v>6</v>
      </c>
      <c r="M189" s="145">
        <v>350000</v>
      </c>
      <c r="N189" s="146"/>
      <c r="O189" s="179"/>
      <c r="P189" s="179"/>
      <c r="Q189" s="179"/>
      <c r="R189" s="179"/>
    </row>
    <row r="190" spans="1:18" ht="31.5" hidden="1" x14ac:dyDescent="0.4">
      <c r="A190" s="169"/>
      <c r="B190" s="170"/>
      <c r="C190" s="154"/>
      <c r="D190" s="140" t="s">
        <v>590</v>
      </c>
      <c r="E190" s="141">
        <v>50</v>
      </c>
      <c r="F190" s="141">
        <v>1550000</v>
      </c>
      <c r="G190" s="146"/>
      <c r="I190" s="303" t="s">
        <v>591</v>
      </c>
      <c r="J190" s="127" t="s">
        <v>592</v>
      </c>
      <c r="K190" s="144" t="s">
        <v>593</v>
      </c>
      <c r="L190" s="144">
        <v>6</v>
      </c>
      <c r="M190" s="145">
        <v>258000</v>
      </c>
      <c r="N190" s="146"/>
      <c r="O190" s="179"/>
      <c r="P190" s="179"/>
      <c r="Q190" s="179"/>
      <c r="R190" s="179"/>
    </row>
    <row r="191" spans="1:18" ht="42" hidden="1" x14ac:dyDescent="0.4">
      <c r="A191" s="185"/>
      <c r="B191" s="170"/>
      <c r="C191" s="154"/>
      <c r="D191" s="140" t="s">
        <v>594</v>
      </c>
      <c r="E191" s="141">
        <v>50</v>
      </c>
      <c r="F191" s="141">
        <v>1310000</v>
      </c>
      <c r="G191" s="146"/>
      <c r="H191" s="184"/>
      <c r="I191" s="305"/>
      <c r="J191" s="127" t="s">
        <v>478</v>
      </c>
      <c r="K191" s="144" t="s">
        <v>595</v>
      </c>
      <c r="L191" s="144">
        <v>4</v>
      </c>
      <c r="M191" s="145">
        <v>60000</v>
      </c>
      <c r="N191" s="146"/>
      <c r="O191" s="179"/>
      <c r="P191" s="179"/>
      <c r="Q191" s="179"/>
      <c r="R191" s="179"/>
    </row>
    <row r="192" spans="1:18" ht="31.5" hidden="1" customHeight="1" x14ac:dyDescent="0.4">
      <c r="A192" s="152"/>
      <c r="B192" s="170"/>
      <c r="C192" s="154"/>
      <c r="D192" s="140" t="s">
        <v>596</v>
      </c>
      <c r="E192" s="141">
        <v>50</v>
      </c>
      <c r="F192" s="141">
        <v>1310000</v>
      </c>
      <c r="G192" s="146"/>
      <c r="H192" s="183"/>
      <c r="I192" s="306" t="s">
        <v>597</v>
      </c>
      <c r="J192" s="143" t="s">
        <v>245</v>
      </c>
      <c r="K192" s="144" t="s">
        <v>598</v>
      </c>
      <c r="L192" s="144">
        <v>6</v>
      </c>
      <c r="M192" s="145">
        <v>137000</v>
      </c>
      <c r="N192" s="146"/>
      <c r="O192" s="179"/>
      <c r="P192" s="179"/>
      <c r="Q192" s="180"/>
      <c r="R192" s="180"/>
    </row>
    <row r="193" spans="1:18" ht="31.5" hidden="1" customHeight="1" x14ac:dyDescent="0.4">
      <c r="A193" s="169"/>
      <c r="B193" s="186"/>
      <c r="C193" s="159"/>
      <c r="D193" s="140" t="s">
        <v>599</v>
      </c>
      <c r="E193" s="141">
        <v>50</v>
      </c>
      <c r="F193" s="141">
        <v>1460000</v>
      </c>
      <c r="G193" s="146"/>
      <c r="H193" s="165"/>
      <c r="I193" s="307"/>
      <c r="J193" s="156"/>
      <c r="K193" s="144" t="s">
        <v>600</v>
      </c>
      <c r="L193" s="144">
        <v>6</v>
      </c>
      <c r="M193" s="145">
        <v>147000</v>
      </c>
      <c r="N193" s="146"/>
      <c r="O193" s="179"/>
      <c r="P193" s="179"/>
      <c r="Q193" s="180"/>
      <c r="R193" s="180"/>
    </row>
    <row r="194" spans="1:18" ht="31.5" hidden="1" customHeight="1" x14ac:dyDescent="0.4">
      <c r="A194" s="169"/>
      <c r="B194" s="168" t="s">
        <v>304</v>
      </c>
      <c r="C194" s="139" t="s">
        <v>419</v>
      </c>
      <c r="D194" s="140" t="s">
        <v>601</v>
      </c>
      <c r="E194" s="141">
        <v>44</v>
      </c>
      <c r="F194" s="141">
        <v>600000</v>
      </c>
      <c r="G194" s="146"/>
      <c r="H194" s="165"/>
      <c r="I194" s="307"/>
      <c r="J194" s="156"/>
      <c r="K194" s="144" t="s">
        <v>602</v>
      </c>
      <c r="L194" s="144">
        <v>6</v>
      </c>
      <c r="M194" s="145">
        <v>152000</v>
      </c>
      <c r="N194" s="146"/>
      <c r="O194" s="179"/>
      <c r="P194" s="179"/>
      <c r="Q194" s="180"/>
      <c r="R194" s="180"/>
    </row>
    <row r="195" spans="1:18" ht="31.5" hidden="1" customHeight="1" x14ac:dyDescent="0.4">
      <c r="A195" s="169"/>
      <c r="B195" s="170"/>
      <c r="C195" s="154"/>
      <c r="D195" s="140" t="s">
        <v>603</v>
      </c>
      <c r="E195" s="141">
        <v>44</v>
      </c>
      <c r="F195" s="141">
        <v>600000</v>
      </c>
      <c r="G195" s="146"/>
      <c r="H195" s="165"/>
      <c r="I195" s="307"/>
      <c r="J195" s="156"/>
      <c r="K195" s="144" t="s">
        <v>604</v>
      </c>
      <c r="L195" s="144">
        <v>6</v>
      </c>
      <c r="M195" s="145">
        <v>157000</v>
      </c>
      <c r="N195" s="146"/>
      <c r="O195" s="179"/>
      <c r="P195" s="179"/>
      <c r="Q195" s="180"/>
      <c r="R195" s="180"/>
    </row>
    <row r="196" spans="1:18" ht="31.5" hidden="1" customHeight="1" x14ac:dyDescent="0.4">
      <c r="A196" s="169"/>
      <c r="B196" s="170"/>
      <c r="C196" s="154"/>
      <c r="D196" s="140" t="s">
        <v>605</v>
      </c>
      <c r="E196" s="141">
        <v>44</v>
      </c>
      <c r="F196" s="141">
        <v>600000</v>
      </c>
      <c r="G196" s="146"/>
      <c r="H196" s="165"/>
      <c r="I196" s="307"/>
      <c r="J196" s="156"/>
      <c r="K196" s="144" t="s">
        <v>606</v>
      </c>
      <c r="L196" s="144">
        <v>6</v>
      </c>
      <c r="M196" s="145">
        <v>177000</v>
      </c>
      <c r="N196" s="146"/>
      <c r="O196" s="179"/>
      <c r="P196" s="179"/>
      <c r="Q196" s="180"/>
      <c r="R196" s="180"/>
    </row>
    <row r="197" spans="1:18" ht="31.5" hidden="1" customHeight="1" x14ac:dyDescent="0.4">
      <c r="A197" s="169"/>
      <c r="B197" s="170"/>
      <c r="C197" s="154"/>
      <c r="D197" s="140" t="s">
        <v>607</v>
      </c>
      <c r="E197" s="141">
        <v>44</v>
      </c>
      <c r="F197" s="141">
        <v>600000</v>
      </c>
      <c r="G197" s="146"/>
      <c r="H197" s="165"/>
      <c r="I197" s="307"/>
      <c r="J197" s="156"/>
      <c r="K197" s="144" t="s">
        <v>608</v>
      </c>
      <c r="L197" s="144">
        <v>6</v>
      </c>
      <c r="M197" s="145">
        <v>187000</v>
      </c>
      <c r="N197" s="146"/>
      <c r="O197" s="179"/>
      <c r="P197" s="179"/>
      <c r="Q197" s="180"/>
      <c r="R197" s="180"/>
    </row>
    <row r="198" spans="1:18" ht="31.5" hidden="1" customHeight="1" x14ac:dyDescent="0.4">
      <c r="A198" s="169"/>
      <c r="B198" s="170"/>
      <c r="C198" s="154"/>
      <c r="D198" s="140" t="s">
        <v>609</v>
      </c>
      <c r="E198" s="141">
        <v>44</v>
      </c>
      <c r="F198" s="141">
        <v>600000</v>
      </c>
      <c r="G198" s="146"/>
      <c r="H198" s="165"/>
      <c r="I198" s="307"/>
      <c r="J198" s="156"/>
      <c r="K198" s="144" t="s">
        <v>610</v>
      </c>
      <c r="L198" s="144">
        <v>6</v>
      </c>
      <c r="M198" s="145">
        <v>192000</v>
      </c>
      <c r="N198" s="146"/>
      <c r="O198" s="179"/>
      <c r="P198" s="179"/>
      <c r="Q198" s="180"/>
      <c r="R198" s="180"/>
    </row>
    <row r="199" spans="1:18" ht="31.5" hidden="1" customHeight="1" x14ac:dyDescent="0.4">
      <c r="A199" s="169"/>
      <c r="B199" s="170"/>
      <c r="C199" s="154"/>
      <c r="D199" s="140" t="s">
        <v>611</v>
      </c>
      <c r="E199" s="141">
        <v>44</v>
      </c>
      <c r="F199" s="141">
        <v>600000</v>
      </c>
      <c r="G199" s="146"/>
      <c r="H199" s="165"/>
      <c r="I199" s="307"/>
      <c r="J199" s="156"/>
      <c r="K199" s="144" t="s">
        <v>612</v>
      </c>
      <c r="L199" s="144">
        <v>6</v>
      </c>
      <c r="M199" s="145">
        <v>197000</v>
      </c>
      <c r="N199" s="146"/>
      <c r="O199" s="179"/>
      <c r="P199" s="179"/>
      <c r="Q199" s="180"/>
      <c r="R199" s="180"/>
    </row>
    <row r="200" spans="1:18" ht="31.5" hidden="1" customHeight="1" x14ac:dyDescent="0.4">
      <c r="A200" s="169"/>
      <c r="B200" s="170"/>
      <c r="C200" s="154"/>
      <c r="D200" s="140" t="s">
        <v>613</v>
      </c>
      <c r="E200" s="141">
        <v>44</v>
      </c>
      <c r="F200" s="141">
        <v>600000</v>
      </c>
      <c r="G200" s="146"/>
      <c r="H200" s="165"/>
      <c r="I200" s="307"/>
      <c r="J200" s="156"/>
      <c r="K200" s="144" t="s">
        <v>614</v>
      </c>
      <c r="L200" s="144">
        <v>6</v>
      </c>
      <c r="M200" s="145">
        <v>217000</v>
      </c>
      <c r="N200" s="146"/>
      <c r="O200" s="179"/>
      <c r="P200" s="179"/>
      <c r="Q200" s="180"/>
      <c r="R200" s="180"/>
    </row>
    <row r="201" spans="1:18" ht="31.5" hidden="1" customHeight="1" x14ac:dyDescent="0.4">
      <c r="A201" s="169"/>
      <c r="B201" s="170"/>
      <c r="C201" s="154"/>
      <c r="D201" s="140" t="s">
        <v>615</v>
      </c>
      <c r="E201" s="141">
        <v>44</v>
      </c>
      <c r="F201" s="141">
        <v>600000</v>
      </c>
      <c r="G201" s="146"/>
      <c r="H201" s="165"/>
      <c r="I201" s="307"/>
      <c r="J201" s="156"/>
      <c r="K201" s="144" t="s">
        <v>616</v>
      </c>
      <c r="L201" s="144">
        <v>6</v>
      </c>
      <c r="M201" s="145">
        <v>227000</v>
      </c>
      <c r="N201" s="146"/>
      <c r="O201" s="179"/>
      <c r="P201" s="179"/>
      <c r="Q201" s="180"/>
      <c r="R201" s="180"/>
    </row>
    <row r="202" spans="1:18" ht="31.5" hidden="1" x14ac:dyDescent="0.4">
      <c r="A202" s="169"/>
      <c r="B202" s="170"/>
      <c r="C202" s="154"/>
      <c r="D202" s="140" t="s">
        <v>617</v>
      </c>
      <c r="E202" s="141">
        <v>44</v>
      </c>
      <c r="F202" s="141">
        <v>600000</v>
      </c>
      <c r="G202" s="146"/>
      <c r="H202" s="165"/>
      <c r="I202" s="307"/>
      <c r="J202" s="156"/>
      <c r="K202" s="144" t="s">
        <v>618</v>
      </c>
      <c r="L202" s="144">
        <v>6</v>
      </c>
      <c r="M202" s="145">
        <v>232000</v>
      </c>
      <c r="N202" s="146"/>
      <c r="O202" s="179"/>
      <c r="P202" s="179"/>
      <c r="Q202" s="180"/>
      <c r="R202" s="180"/>
    </row>
    <row r="203" spans="1:18" ht="31.5" hidden="1" x14ac:dyDescent="0.4">
      <c r="A203" s="185"/>
      <c r="B203" s="170"/>
      <c r="C203" s="154"/>
      <c r="D203" s="140" t="s">
        <v>619</v>
      </c>
      <c r="E203" s="141">
        <v>44</v>
      </c>
      <c r="F203" s="141">
        <v>600000</v>
      </c>
      <c r="G203" s="146"/>
      <c r="H203" s="181"/>
      <c r="I203" s="308"/>
      <c r="J203" s="162"/>
      <c r="K203" s="144" t="s">
        <v>620</v>
      </c>
      <c r="L203" s="144">
        <v>6</v>
      </c>
      <c r="M203" s="145">
        <v>237000</v>
      </c>
      <c r="N203" s="146"/>
      <c r="O203" s="179"/>
      <c r="P203" s="179"/>
      <c r="Q203" s="180"/>
      <c r="R203" s="180"/>
    </row>
    <row r="204" spans="1:18" ht="31.5" hidden="1" x14ac:dyDescent="0.4">
      <c r="B204" s="170"/>
      <c r="C204" s="154"/>
      <c r="D204" s="140" t="s">
        <v>621</v>
      </c>
      <c r="E204" s="141">
        <v>44</v>
      </c>
      <c r="F204" s="141">
        <v>600000</v>
      </c>
      <c r="G204" s="146"/>
      <c r="I204" s="306" t="s">
        <v>597</v>
      </c>
      <c r="J204" s="143" t="s">
        <v>245</v>
      </c>
      <c r="K204" s="144" t="s">
        <v>622</v>
      </c>
      <c r="L204" s="144">
        <v>6</v>
      </c>
      <c r="M204" s="145">
        <v>165000</v>
      </c>
      <c r="N204" s="146"/>
      <c r="O204" s="179"/>
      <c r="P204" s="179"/>
      <c r="Q204" s="179"/>
      <c r="R204" s="179"/>
    </row>
    <row r="205" spans="1:18" ht="31.5" hidden="1" x14ac:dyDescent="0.4">
      <c r="A205" s="169"/>
      <c r="B205" s="186"/>
      <c r="C205" s="159"/>
      <c r="D205" s="140" t="s">
        <v>623</v>
      </c>
      <c r="E205" s="141">
        <v>44</v>
      </c>
      <c r="F205" s="141">
        <v>600000</v>
      </c>
      <c r="G205" s="146"/>
      <c r="H205" s="165"/>
      <c r="I205" s="307"/>
      <c r="J205" s="156"/>
      <c r="K205" s="144" t="s">
        <v>624</v>
      </c>
      <c r="L205" s="144">
        <v>6</v>
      </c>
      <c r="M205" s="145">
        <v>212000</v>
      </c>
      <c r="N205" s="146"/>
      <c r="O205" s="179"/>
      <c r="P205" s="179"/>
      <c r="Q205" s="179"/>
      <c r="R205" s="179"/>
    </row>
    <row r="206" spans="1:18" ht="52.5" hidden="1" x14ac:dyDescent="0.4">
      <c r="A206" s="169"/>
      <c r="B206" s="168" t="s">
        <v>310</v>
      </c>
      <c r="C206" s="139" t="s">
        <v>241</v>
      </c>
      <c r="D206" s="140" t="s">
        <v>625</v>
      </c>
      <c r="E206" s="141">
        <v>150</v>
      </c>
      <c r="F206" s="141">
        <v>5000000</v>
      </c>
      <c r="G206" s="146"/>
      <c r="H206" s="165"/>
      <c r="I206" s="307"/>
      <c r="J206" s="156"/>
      <c r="K206" s="144" t="s">
        <v>626</v>
      </c>
      <c r="L206" s="144">
        <v>6</v>
      </c>
      <c r="M206" s="145">
        <v>300000</v>
      </c>
      <c r="N206" s="146"/>
      <c r="O206" s="179"/>
      <c r="P206" s="179"/>
      <c r="Q206" s="179"/>
      <c r="R206" s="179"/>
    </row>
    <row r="207" spans="1:18" ht="73.5" hidden="1" x14ac:dyDescent="0.4">
      <c r="A207" s="169"/>
      <c r="B207" s="170"/>
      <c r="C207" s="154"/>
      <c r="D207" s="140" t="s">
        <v>627</v>
      </c>
      <c r="E207" s="141">
        <v>150</v>
      </c>
      <c r="F207" s="141">
        <v>5000000</v>
      </c>
      <c r="G207" s="146"/>
      <c r="H207" s="165"/>
      <c r="I207" s="307"/>
      <c r="J207" s="156"/>
      <c r="K207" s="144" t="s">
        <v>628</v>
      </c>
      <c r="L207" s="144">
        <v>6</v>
      </c>
      <c r="M207" s="145">
        <v>300000</v>
      </c>
      <c r="N207" s="146"/>
      <c r="O207" s="179"/>
      <c r="P207" s="179"/>
      <c r="Q207" s="179"/>
      <c r="R207" s="179"/>
    </row>
    <row r="208" spans="1:18" ht="52.5" hidden="1" x14ac:dyDescent="0.4">
      <c r="A208" s="169"/>
      <c r="B208" s="170"/>
      <c r="C208" s="154"/>
      <c r="D208" s="140" t="s">
        <v>629</v>
      </c>
      <c r="E208" s="141">
        <v>150</v>
      </c>
      <c r="F208" s="141">
        <v>5000000</v>
      </c>
      <c r="G208" s="146"/>
      <c r="H208" s="165"/>
      <c r="I208" s="307"/>
      <c r="J208" s="156"/>
      <c r="K208" s="144" t="s">
        <v>630</v>
      </c>
      <c r="L208" s="144">
        <v>6</v>
      </c>
      <c r="M208" s="145">
        <v>280000</v>
      </c>
      <c r="N208" s="146"/>
      <c r="O208" s="179"/>
      <c r="P208" s="179"/>
      <c r="Q208" s="179"/>
      <c r="R208" s="179"/>
    </row>
    <row r="209" spans="1:18" ht="42" hidden="1" x14ac:dyDescent="0.4">
      <c r="A209" s="169"/>
      <c r="B209" s="170"/>
      <c r="C209" s="154"/>
      <c r="D209" s="140" t="s">
        <v>631</v>
      </c>
      <c r="E209" s="141">
        <v>90</v>
      </c>
      <c r="F209" s="141">
        <v>5000000</v>
      </c>
      <c r="G209" s="146"/>
      <c r="H209" s="165"/>
      <c r="I209" s="307"/>
      <c r="J209" s="156"/>
      <c r="K209" s="144" t="s">
        <v>632</v>
      </c>
      <c r="L209" s="144">
        <v>6</v>
      </c>
      <c r="M209" s="145">
        <v>300000</v>
      </c>
      <c r="N209" s="146"/>
      <c r="O209" s="179"/>
      <c r="P209" s="179"/>
      <c r="Q209" s="179"/>
      <c r="R209" s="179"/>
    </row>
    <row r="210" spans="1:18" ht="52.5" hidden="1" x14ac:dyDescent="0.4">
      <c r="A210" s="169"/>
      <c r="B210" s="170"/>
      <c r="C210" s="154"/>
      <c r="D210" s="140" t="s">
        <v>633</v>
      </c>
      <c r="E210" s="141">
        <v>90</v>
      </c>
      <c r="F210" s="141">
        <v>5000000</v>
      </c>
      <c r="G210" s="146"/>
      <c r="H210" s="181"/>
      <c r="I210" s="308"/>
      <c r="J210" s="162"/>
      <c r="K210" s="144" t="s">
        <v>634</v>
      </c>
      <c r="L210" s="144">
        <v>6</v>
      </c>
      <c r="M210" s="145">
        <v>330000</v>
      </c>
      <c r="N210" s="146"/>
      <c r="O210" s="179"/>
      <c r="P210" s="179"/>
      <c r="Q210" s="179"/>
      <c r="R210" s="179"/>
    </row>
    <row r="211" spans="1:18" ht="52.5" hidden="1" customHeight="1" x14ac:dyDescent="0.4">
      <c r="A211" s="169"/>
      <c r="B211" s="170"/>
      <c r="C211" s="154"/>
      <c r="D211" s="140" t="s">
        <v>635</v>
      </c>
      <c r="E211" s="141">
        <v>90</v>
      </c>
      <c r="F211" s="141">
        <v>5000000</v>
      </c>
      <c r="G211" s="146"/>
      <c r="I211" s="194" t="s">
        <v>636</v>
      </c>
      <c r="J211" s="144" t="s">
        <v>245</v>
      </c>
      <c r="K211" s="144" t="s">
        <v>637</v>
      </c>
      <c r="L211" s="144">
        <v>6</v>
      </c>
      <c r="M211" s="145">
        <v>75000</v>
      </c>
      <c r="N211" s="146"/>
      <c r="O211" s="179"/>
      <c r="P211" s="179"/>
      <c r="Q211" s="179"/>
      <c r="R211" s="179"/>
    </row>
    <row r="212" spans="1:18" ht="63" hidden="1" x14ac:dyDescent="0.4">
      <c r="A212" s="169"/>
      <c r="B212" s="170"/>
      <c r="C212" s="154"/>
      <c r="D212" s="140" t="s">
        <v>638</v>
      </c>
      <c r="E212" s="141">
        <v>90</v>
      </c>
      <c r="F212" s="141">
        <v>5000000</v>
      </c>
      <c r="G212" s="146"/>
      <c r="I212" s="303"/>
      <c r="J212" s="191"/>
      <c r="K212" s="144"/>
      <c r="L212" s="144"/>
      <c r="M212" s="145"/>
      <c r="N212" s="146"/>
      <c r="O212" s="179"/>
      <c r="P212" s="179"/>
      <c r="Q212" s="179"/>
      <c r="R212" s="179"/>
    </row>
    <row r="213" spans="1:18" ht="42" hidden="1" customHeight="1" x14ac:dyDescent="0.4">
      <c r="A213" s="169"/>
      <c r="B213" s="170"/>
      <c r="C213" s="154"/>
      <c r="D213" s="140" t="s">
        <v>639</v>
      </c>
      <c r="E213" s="141">
        <v>90</v>
      </c>
      <c r="F213" s="141">
        <v>5000000</v>
      </c>
      <c r="G213" s="146"/>
      <c r="H213" s="164"/>
      <c r="I213" s="304"/>
      <c r="J213" s="193"/>
      <c r="K213" s="144"/>
      <c r="L213" s="144"/>
      <c r="M213" s="145"/>
      <c r="N213" s="146"/>
      <c r="O213" s="179"/>
      <c r="P213" s="179"/>
      <c r="Q213" s="179"/>
      <c r="R213" s="179"/>
    </row>
    <row r="214" spans="1:18" ht="42" hidden="1" x14ac:dyDescent="0.4">
      <c r="A214" s="169"/>
      <c r="B214" s="170"/>
      <c r="C214" s="154"/>
      <c r="D214" s="140" t="s">
        <v>640</v>
      </c>
      <c r="E214" s="141">
        <v>90</v>
      </c>
      <c r="F214" s="141">
        <v>5000000</v>
      </c>
      <c r="G214" s="146"/>
      <c r="H214" s="184"/>
      <c r="I214" s="305"/>
      <c r="J214" s="192"/>
      <c r="K214" s="144"/>
      <c r="L214" s="144"/>
      <c r="M214" s="145"/>
      <c r="N214" s="146"/>
      <c r="O214" s="179"/>
      <c r="P214" s="179"/>
      <c r="Q214" s="179"/>
      <c r="R214" s="179"/>
    </row>
    <row r="215" spans="1:18" ht="52.5" hidden="1" x14ac:dyDescent="0.4">
      <c r="A215" s="169"/>
      <c r="B215" s="170"/>
      <c r="C215" s="154"/>
      <c r="D215" s="140" t="s">
        <v>641</v>
      </c>
      <c r="E215" s="141">
        <v>90</v>
      </c>
      <c r="F215" s="141">
        <v>5000000</v>
      </c>
      <c r="G215" s="146"/>
      <c r="H215" s="273"/>
      <c r="I215" s="314"/>
      <c r="J215" s="274"/>
      <c r="K215" s="275"/>
      <c r="L215" s="275"/>
      <c r="M215" s="276"/>
      <c r="N215" s="146"/>
      <c r="O215" s="179"/>
      <c r="P215" s="179"/>
      <c r="Q215" s="179"/>
      <c r="R215" s="179"/>
    </row>
    <row r="216" spans="1:18" ht="52.5" hidden="1" x14ac:dyDescent="0.4">
      <c r="A216" s="169"/>
      <c r="B216" s="170"/>
      <c r="C216" s="154"/>
      <c r="D216" s="140" t="s">
        <v>642</v>
      </c>
      <c r="E216" s="141">
        <v>90</v>
      </c>
      <c r="F216" s="141">
        <v>5000000</v>
      </c>
      <c r="G216" s="146"/>
      <c r="H216" s="277"/>
      <c r="I216" s="315"/>
      <c r="J216" s="278"/>
      <c r="K216" s="275"/>
      <c r="L216" s="275"/>
      <c r="M216" s="276"/>
      <c r="N216" s="146"/>
      <c r="O216" s="179"/>
      <c r="P216" s="179"/>
      <c r="Q216" s="179"/>
      <c r="R216" s="179"/>
    </row>
    <row r="217" spans="1:18" ht="42" hidden="1" x14ac:dyDescent="0.4">
      <c r="A217" s="169"/>
      <c r="B217" s="170"/>
      <c r="C217" s="159"/>
      <c r="D217" s="140" t="s">
        <v>643</v>
      </c>
      <c r="E217" s="141">
        <v>90</v>
      </c>
      <c r="F217" s="141">
        <v>4900000</v>
      </c>
      <c r="G217" s="146"/>
      <c r="I217" s="306" t="s">
        <v>644</v>
      </c>
      <c r="J217" s="191" t="s">
        <v>245</v>
      </c>
      <c r="K217" s="144" t="s">
        <v>645</v>
      </c>
      <c r="L217" s="144">
        <v>6</v>
      </c>
      <c r="M217" s="145">
        <v>215000</v>
      </c>
      <c r="N217" s="146"/>
      <c r="O217" s="179"/>
      <c r="P217" s="179"/>
      <c r="Q217" s="179"/>
      <c r="R217" s="179"/>
    </row>
    <row r="218" spans="1:18" ht="52.5" hidden="1" x14ac:dyDescent="0.4">
      <c r="A218" s="169"/>
      <c r="B218" s="170"/>
      <c r="C218" s="139" t="s">
        <v>311</v>
      </c>
      <c r="D218" s="140" t="s">
        <v>646</v>
      </c>
      <c r="E218" s="141">
        <v>60</v>
      </c>
      <c r="F218" s="141">
        <v>2400000</v>
      </c>
      <c r="G218" s="146"/>
      <c r="H218" s="165"/>
      <c r="I218" s="307"/>
      <c r="J218" s="192"/>
      <c r="K218" s="144" t="s">
        <v>647</v>
      </c>
      <c r="L218" s="144">
        <v>6</v>
      </c>
      <c r="M218" s="145">
        <v>232000</v>
      </c>
      <c r="N218" s="146"/>
      <c r="O218" s="179"/>
      <c r="P218" s="179"/>
      <c r="Q218" s="179"/>
      <c r="R218" s="179"/>
    </row>
    <row r="219" spans="1:18" ht="31.5" hidden="1" customHeight="1" x14ac:dyDescent="0.4">
      <c r="A219" s="169"/>
      <c r="B219" s="170"/>
      <c r="C219" s="154"/>
      <c r="D219" s="140" t="s">
        <v>648</v>
      </c>
      <c r="E219" s="141">
        <v>60</v>
      </c>
      <c r="F219" s="141">
        <v>2400000</v>
      </c>
      <c r="G219" s="146"/>
      <c r="H219" s="165"/>
      <c r="I219" s="307"/>
      <c r="J219" s="144" t="s">
        <v>329</v>
      </c>
      <c r="K219" s="144" t="s">
        <v>649</v>
      </c>
      <c r="L219" s="144">
        <v>3.2</v>
      </c>
      <c r="M219" s="145">
        <v>5000</v>
      </c>
      <c r="N219" s="146"/>
      <c r="O219" s="179"/>
      <c r="P219" s="179"/>
      <c r="Q219" s="179"/>
      <c r="R219" s="179"/>
    </row>
    <row r="220" spans="1:18" ht="42" hidden="1" customHeight="1" x14ac:dyDescent="0.4">
      <c r="A220" s="169"/>
      <c r="B220" s="170"/>
      <c r="C220" s="154"/>
      <c r="D220" s="140" t="s">
        <v>650</v>
      </c>
      <c r="E220" s="141">
        <v>50</v>
      </c>
      <c r="F220" s="141">
        <v>2400000</v>
      </c>
      <c r="G220" s="146"/>
      <c r="H220" s="165"/>
      <c r="I220" s="307"/>
      <c r="J220" s="187" t="s">
        <v>378</v>
      </c>
      <c r="K220" s="144" t="s">
        <v>651</v>
      </c>
      <c r="L220" s="144">
        <v>3.2</v>
      </c>
      <c r="M220" s="145">
        <v>6000</v>
      </c>
      <c r="N220" s="146"/>
      <c r="O220" s="179"/>
      <c r="P220" s="179"/>
      <c r="Q220" s="179"/>
      <c r="R220" s="179"/>
    </row>
    <row r="221" spans="1:18" ht="63" hidden="1" x14ac:dyDescent="0.4">
      <c r="A221" s="169"/>
      <c r="B221" s="170"/>
      <c r="C221" s="154"/>
      <c r="D221" s="140" t="s">
        <v>652</v>
      </c>
      <c r="E221" s="141">
        <v>50</v>
      </c>
      <c r="F221" s="141">
        <v>2400000</v>
      </c>
      <c r="G221" s="146"/>
      <c r="H221" s="165"/>
      <c r="I221" s="307"/>
      <c r="J221" s="188"/>
      <c r="K221" s="144" t="s">
        <v>653</v>
      </c>
      <c r="L221" s="144">
        <v>3.2</v>
      </c>
      <c r="M221" s="145">
        <v>24000</v>
      </c>
      <c r="N221" s="146"/>
      <c r="O221" s="179"/>
      <c r="P221" s="179"/>
      <c r="Q221" s="179"/>
      <c r="R221" s="179"/>
    </row>
    <row r="222" spans="1:18" ht="42" hidden="1" customHeight="1" x14ac:dyDescent="0.4">
      <c r="A222" s="169"/>
      <c r="B222" s="170"/>
      <c r="C222" s="154"/>
      <c r="D222" s="140" t="s">
        <v>654</v>
      </c>
      <c r="E222" s="141">
        <v>50</v>
      </c>
      <c r="F222" s="141">
        <v>1750000</v>
      </c>
      <c r="G222" s="146"/>
      <c r="H222" s="181"/>
      <c r="I222" s="308"/>
      <c r="J222" s="190"/>
      <c r="K222" s="144" t="s">
        <v>655</v>
      </c>
      <c r="L222" s="144">
        <v>3.2</v>
      </c>
      <c r="M222" s="145">
        <v>49000</v>
      </c>
      <c r="N222" s="126"/>
      <c r="O222" s="179"/>
      <c r="P222" s="179"/>
      <c r="Q222" s="179"/>
      <c r="R222" s="179"/>
    </row>
    <row r="223" spans="1:18" ht="31.5" hidden="1" customHeight="1" x14ac:dyDescent="0.4">
      <c r="A223" s="169"/>
      <c r="B223" s="170"/>
      <c r="C223" s="154"/>
      <c r="D223" s="269" t="s">
        <v>881</v>
      </c>
      <c r="E223" s="270">
        <v>50</v>
      </c>
      <c r="F223" s="270">
        <v>1800000</v>
      </c>
      <c r="G223" s="146"/>
      <c r="H223" s="194" t="s">
        <v>657</v>
      </c>
      <c r="I223" s="194" t="s">
        <v>657</v>
      </c>
      <c r="J223" s="127" t="s">
        <v>478</v>
      </c>
      <c r="K223" s="144" t="s">
        <v>658</v>
      </c>
      <c r="L223" s="144">
        <v>4</v>
      </c>
      <c r="M223" s="145">
        <v>60000</v>
      </c>
      <c r="N223" s="146"/>
      <c r="O223" s="179"/>
      <c r="P223" s="179"/>
      <c r="Q223" s="179"/>
      <c r="R223" s="179"/>
    </row>
    <row r="224" spans="1:18" ht="52.5" hidden="1" x14ac:dyDescent="0.4">
      <c r="A224" s="169"/>
      <c r="B224" s="170"/>
      <c r="C224" s="154"/>
      <c r="D224" s="269" t="s">
        <v>882</v>
      </c>
      <c r="E224" s="270">
        <v>50</v>
      </c>
      <c r="F224" s="270">
        <v>1750000</v>
      </c>
      <c r="G224" s="146"/>
      <c r="H224" s="195" t="s">
        <v>660</v>
      </c>
      <c r="I224" s="303" t="s">
        <v>660</v>
      </c>
      <c r="J224" s="191" t="s">
        <v>245</v>
      </c>
      <c r="K224" s="144" t="s">
        <v>661</v>
      </c>
      <c r="L224" s="144">
        <v>6</v>
      </c>
      <c r="M224" s="145">
        <v>350000</v>
      </c>
      <c r="N224" s="126"/>
      <c r="O224" s="179"/>
      <c r="P224" s="179"/>
      <c r="Q224" s="179"/>
      <c r="R224" s="179"/>
    </row>
    <row r="225" spans="1:18" ht="52.5" hidden="1" x14ac:dyDescent="0.4">
      <c r="A225" s="169"/>
      <c r="B225" s="170"/>
      <c r="C225" s="154"/>
      <c r="D225" s="269" t="s">
        <v>883</v>
      </c>
      <c r="E225" s="270">
        <v>50</v>
      </c>
      <c r="F225" s="270">
        <v>1800000</v>
      </c>
      <c r="G225" s="146"/>
      <c r="H225" s="184"/>
      <c r="I225" s="305"/>
      <c r="J225" s="192"/>
      <c r="K225" s="144" t="s">
        <v>663</v>
      </c>
      <c r="L225" s="144">
        <v>6</v>
      </c>
      <c r="M225" s="145">
        <v>350000</v>
      </c>
      <c r="N225" s="146"/>
      <c r="O225" s="179"/>
      <c r="P225" s="179"/>
      <c r="Q225" s="180"/>
      <c r="R225" s="180"/>
    </row>
    <row r="226" spans="1:18" ht="42" hidden="1" x14ac:dyDescent="0.4">
      <c r="A226" s="169"/>
      <c r="B226" s="170"/>
      <c r="C226" s="154"/>
      <c r="D226" s="140" t="s">
        <v>656</v>
      </c>
      <c r="E226" s="141">
        <v>50</v>
      </c>
      <c r="F226" s="141">
        <v>1510000</v>
      </c>
      <c r="G226" s="146"/>
      <c r="I226" s="303" t="s">
        <v>665</v>
      </c>
      <c r="J226" s="191" t="s">
        <v>245</v>
      </c>
      <c r="K226" s="144" t="s">
        <v>666</v>
      </c>
      <c r="L226" s="144">
        <v>3.2</v>
      </c>
      <c r="M226" s="145">
        <v>190000</v>
      </c>
      <c r="N226" s="126"/>
      <c r="O226" s="179"/>
      <c r="P226" s="179"/>
      <c r="Q226" s="180"/>
      <c r="R226" s="180"/>
    </row>
    <row r="227" spans="1:18" ht="42.75" hidden="1" thickBot="1" x14ac:dyDescent="0.45">
      <c r="A227" s="169"/>
      <c r="B227" s="170"/>
      <c r="C227" s="154"/>
      <c r="D227" s="140" t="s">
        <v>659</v>
      </c>
      <c r="E227" s="141">
        <v>50</v>
      </c>
      <c r="F227" s="141">
        <v>1550000</v>
      </c>
      <c r="G227" s="146"/>
      <c r="H227" s="164"/>
      <c r="I227" s="583"/>
      <c r="J227" s="193"/>
      <c r="K227" s="191" t="s">
        <v>668</v>
      </c>
      <c r="L227" s="191">
        <v>3.2</v>
      </c>
      <c r="M227" s="279">
        <v>202000</v>
      </c>
      <c r="N227" s="146"/>
      <c r="O227" s="179"/>
      <c r="P227" s="179"/>
      <c r="Q227" s="180"/>
      <c r="R227" s="180"/>
    </row>
    <row r="228" spans="1:18" ht="32.25" hidden="1" thickBot="1" x14ac:dyDescent="0.45">
      <c r="A228" s="169"/>
      <c r="B228" s="170"/>
      <c r="C228" s="154"/>
      <c r="D228" s="140" t="s">
        <v>662</v>
      </c>
      <c r="E228" s="141">
        <v>50</v>
      </c>
      <c r="F228" s="141">
        <v>1810000</v>
      </c>
      <c r="G228" s="146"/>
      <c r="H228" s="309" t="s">
        <v>828</v>
      </c>
      <c r="I228" s="311" t="s">
        <v>828</v>
      </c>
      <c r="J228" s="212" t="s">
        <v>829</v>
      </c>
      <c r="K228" s="213" t="s">
        <v>835</v>
      </c>
      <c r="L228" s="214">
        <v>3.2</v>
      </c>
      <c r="M228" s="215">
        <v>104000</v>
      </c>
      <c r="N228" s="126"/>
      <c r="O228" s="179"/>
      <c r="P228" s="179"/>
      <c r="Q228" s="180"/>
      <c r="R228" s="180"/>
    </row>
    <row r="229" spans="1:18" ht="42.75" hidden="1" thickBot="1" x14ac:dyDescent="0.45">
      <c r="A229" s="169"/>
      <c r="B229" s="170"/>
      <c r="C229" s="159"/>
      <c r="D229" s="140" t="s">
        <v>664</v>
      </c>
      <c r="E229" s="141">
        <v>50</v>
      </c>
      <c r="F229" s="141">
        <v>1860000</v>
      </c>
      <c r="G229" s="146"/>
      <c r="H229" s="310"/>
      <c r="I229" s="312"/>
      <c r="J229" s="216"/>
      <c r="K229" s="213" t="s">
        <v>839</v>
      </c>
      <c r="L229" s="214">
        <v>3.2</v>
      </c>
      <c r="M229" s="215">
        <v>116000</v>
      </c>
      <c r="N229" s="146"/>
      <c r="O229" s="179"/>
      <c r="P229" s="179"/>
      <c r="Q229" s="180"/>
      <c r="R229" s="180"/>
    </row>
    <row r="230" spans="1:18" ht="32.25" hidden="1" thickBot="1" x14ac:dyDescent="0.45">
      <c r="A230" s="169"/>
      <c r="B230" s="170"/>
      <c r="C230" s="139" t="s">
        <v>419</v>
      </c>
      <c r="D230" s="140" t="s">
        <v>667</v>
      </c>
      <c r="E230" s="141">
        <v>30</v>
      </c>
      <c r="F230" s="141">
        <v>600000</v>
      </c>
      <c r="G230" s="146"/>
      <c r="H230" s="219"/>
      <c r="I230" s="313"/>
      <c r="J230" s="220"/>
      <c r="K230" s="213" t="s">
        <v>840</v>
      </c>
      <c r="L230" s="214">
        <v>6</v>
      </c>
      <c r="M230" s="215">
        <v>250000</v>
      </c>
      <c r="N230" s="126"/>
      <c r="O230" s="179"/>
      <c r="P230" s="179"/>
      <c r="Q230" s="180"/>
      <c r="R230" s="180"/>
    </row>
    <row r="231" spans="1:18" ht="42.75" hidden="1" thickBot="1" x14ac:dyDescent="0.45">
      <c r="A231" s="169"/>
      <c r="B231" s="170"/>
      <c r="C231" s="154"/>
      <c r="D231" s="140" t="s">
        <v>669</v>
      </c>
      <c r="E231" s="141">
        <v>30</v>
      </c>
      <c r="F231" s="141">
        <v>600000</v>
      </c>
      <c r="G231" s="146"/>
      <c r="H231" s="226"/>
      <c r="I231" s="584"/>
      <c r="J231" s="223"/>
      <c r="K231" s="227" t="s">
        <v>830</v>
      </c>
      <c r="L231" s="212">
        <v>6</v>
      </c>
      <c r="M231" s="228">
        <v>275000</v>
      </c>
      <c r="N231" s="146"/>
      <c r="O231" s="179"/>
      <c r="P231" s="179"/>
      <c r="Q231" s="180"/>
      <c r="R231" s="180"/>
    </row>
    <row r="232" spans="1:18" ht="31.5" hidden="1" x14ac:dyDescent="0.4">
      <c r="A232" s="169"/>
      <c r="B232" s="170"/>
      <c r="C232" s="154"/>
      <c r="D232" s="140" t="s">
        <v>670</v>
      </c>
      <c r="E232" s="141">
        <v>30</v>
      </c>
      <c r="F232" s="141">
        <v>600000</v>
      </c>
      <c r="G232" s="146"/>
      <c r="H232" s="229"/>
      <c r="I232" s="230" t="s">
        <v>831</v>
      </c>
      <c r="J232" s="212" t="s">
        <v>829</v>
      </c>
      <c r="K232" s="214" t="s">
        <v>832</v>
      </c>
      <c r="L232" s="214">
        <v>6</v>
      </c>
      <c r="M232" s="215">
        <v>165000</v>
      </c>
      <c r="N232" s="126"/>
      <c r="O232" s="179"/>
      <c r="P232" s="179"/>
      <c r="Q232" s="180"/>
      <c r="R232" s="180"/>
    </row>
    <row r="233" spans="1:18" ht="42" hidden="1" x14ac:dyDescent="0.4">
      <c r="A233" s="169"/>
      <c r="B233" s="170"/>
      <c r="C233" s="154"/>
      <c r="D233" s="140" t="s">
        <v>671</v>
      </c>
      <c r="E233" s="141">
        <v>30</v>
      </c>
      <c r="F233" s="141">
        <v>600000</v>
      </c>
      <c r="G233" s="146"/>
      <c r="H233" s="226"/>
      <c r="I233" s="222"/>
      <c r="J233" s="223"/>
      <c r="K233" s="221" t="s">
        <v>833</v>
      </c>
      <c r="L233" s="221">
        <v>6</v>
      </c>
      <c r="M233" s="218">
        <v>180000</v>
      </c>
      <c r="N233" s="126"/>
      <c r="O233" s="179"/>
      <c r="P233" s="179"/>
      <c r="Q233" s="180"/>
      <c r="R233" s="180"/>
    </row>
    <row r="234" spans="1:18" ht="42" hidden="1" x14ac:dyDescent="0.4">
      <c r="A234" s="185"/>
      <c r="B234" s="170"/>
      <c r="C234" s="154"/>
      <c r="D234" s="140" t="s">
        <v>672</v>
      </c>
      <c r="E234" s="141">
        <v>30</v>
      </c>
      <c r="F234" s="141">
        <v>600000</v>
      </c>
      <c r="G234" s="146"/>
      <c r="H234" s="231"/>
      <c r="I234" s="224"/>
      <c r="J234" s="216"/>
      <c r="K234" s="221" t="s">
        <v>834</v>
      </c>
      <c r="L234" s="221">
        <v>6</v>
      </c>
      <c r="M234" s="218">
        <v>310000</v>
      </c>
      <c r="N234" s="126"/>
      <c r="O234" s="179"/>
      <c r="P234" s="179"/>
      <c r="Q234" s="180"/>
      <c r="R234" s="180"/>
    </row>
    <row r="235" spans="1:18" ht="42" hidden="1" x14ac:dyDescent="0.4">
      <c r="B235" s="170"/>
      <c r="C235" s="154"/>
      <c r="D235" s="140" t="s">
        <v>673</v>
      </c>
      <c r="E235" s="141">
        <v>30</v>
      </c>
      <c r="F235" s="141">
        <v>600000</v>
      </c>
      <c r="G235" s="146"/>
      <c r="H235" s="219"/>
      <c r="I235" s="225" t="s">
        <v>831</v>
      </c>
      <c r="J235" s="220" t="s">
        <v>829</v>
      </c>
      <c r="K235" s="217" t="s">
        <v>836</v>
      </c>
      <c r="L235" s="221">
        <v>6</v>
      </c>
      <c r="M235" s="218">
        <v>160000</v>
      </c>
      <c r="N235" s="146"/>
      <c r="O235" s="179"/>
      <c r="P235" s="179"/>
      <c r="Q235" s="179"/>
      <c r="R235" s="179"/>
    </row>
    <row r="236" spans="1:18" ht="42" hidden="1" x14ac:dyDescent="0.4">
      <c r="A236" s="169"/>
      <c r="B236" s="170"/>
      <c r="C236" s="154"/>
      <c r="D236" s="140" t="s">
        <v>674</v>
      </c>
      <c r="E236" s="141">
        <v>30</v>
      </c>
      <c r="F236" s="141">
        <v>600000</v>
      </c>
      <c r="G236" s="146"/>
      <c r="H236" s="232"/>
      <c r="I236" s="164"/>
      <c r="J236" s="193"/>
      <c r="K236" s="217" t="s">
        <v>837</v>
      </c>
      <c r="L236" s="144">
        <v>6</v>
      </c>
      <c r="M236" s="233">
        <v>170000</v>
      </c>
      <c r="N236" s="146"/>
      <c r="O236" s="179"/>
      <c r="P236" s="179"/>
      <c r="Q236" s="179"/>
      <c r="R236" s="179"/>
    </row>
    <row r="237" spans="1:18" ht="42.75" hidden="1" thickBot="1" x14ac:dyDescent="0.45">
      <c r="A237" s="169"/>
      <c r="B237" s="170"/>
      <c r="C237" s="154"/>
      <c r="D237" s="140" t="s">
        <v>675</v>
      </c>
      <c r="E237" s="141">
        <v>30</v>
      </c>
      <c r="F237" s="141">
        <v>600000</v>
      </c>
      <c r="G237" s="146"/>
      <c r="H237" s="234"/>
      <c r="I237" s="235"/>
      <c r="J237" s="236"/>
      <c r="K237" s="237" t="s">
        <v>838</v>
      </c>
      <c r="L237" s="238">
        <v>6</v>
      </c>
      <c r="M237" s="239">
        <v>190000</v>
      </c>
      <c r="N237" s="146"/>
      <c r="O237" s="179"/>
      <c r="P237" s="179"/>
      <c r="Q237" s="179"/>
      <c r="R237" s="179"/>
    </row>
    <row r="238" spans="1:18" ht="42" hidden="1" x14ac:dyDescent="0.4">
      <c r="A238" s="169"/>
      <c r="B238" s="170"/>
      <c r="C238" s="154"/>
      <c r="D238" s="140" t="s">
        <v>676</v>
      </c>
      <c r="E238" s="141">
        <v>30</v>
      </c>
      <c r="F238" s="141">
        <v>600000</v>
      </c>
      <c r="G238" s="146"/>
      <c r="H238" s="206"/>
      <c r="I238" s="206"/>
      <c r="J238" s="206"/>
      <c r="K238" s="240"/>
      <c r="L238" s="206"/>
      <c r="M238" s="206"/>
      <c r="N238" s="146"/>
      <c r="O238" s="179"/>
      <c r="P238" s="179"/>
      <c r="Q238" s="179"/>
      <c r="R238" s="179"/>
    </row>
    <row r="239" spans="1:18" ht="52.5" hidden="1" x14ac:dyDescent="0.4">
      <c r="A239" s="169"/>
      <c r="B239" s="186"/>
      <c r="C239" s="159"/>
      <c r="D239" s="140" t="s">
        <v>677</v>
      </c>
      <c r="E239" s="141">
        <v>30</v>
      </c>
      <c r="F239" s="141">
        <v>600000</v>
      </c>
      <c r="G239" s="146"/>
      <c r="H239" s="206"/>
      <c r="I239" s="206"/>
      <c r="J239" s="206"/>
      <c r="K239" s="240"/>
      <c r="L239" s="206"/>
      <c r="M239" s="206"/>
      <c r="N239" s="146"/>
      <c r="O239" s="179"/>
      <c r="P239" s="179"/>
      <c r="Q239" s="179"/>
      <c r="R239" s="179"/>
    </row>
    <row r="240" spans="1:18" ht="31.5" hidden="1" x14ac:dyDescent="0.4">
      <c r="A240" s="169"/>
      <c r="B240" s="168" t="s">
        <v>316</v>
      </c>
      <c r="C240" s="139" t="s">
        <v>241</v>
      </c>
      <c r="D240" s="140" t="s">
        <v>678</v>
      </c>
      <c r="E240" s="141">
        <v>180</v>
      </c>
      <c r="F240" s="141">
        <v>5000000</v>
      </c>
      <c r="G240" s="146"/>
      <c r="H240" s="196"/>
      <c r="I240" s="196"/>
      <c r="J240" s="196"/>
      <c r="K240" s="197"/>
      <c r="L240" s="126"/>
      <c r="M240" s="146"/>
      <c r="N240" s="146"/>
      <c r="O240" s="179"/>
      <c r="P240" s="179"/>
      <c r="Q240" s="179"/>
      <c r="R240" s="179"/>
    </row>
    <row r="241" spans="1:18" ht="31.5" hidden="1" x14ac:dyDescent="0.4">
      <c r="A241" s="169"/>
      <c r="B241" s="170"/>
      <c r="C241" s="154"/>
      <c r="D241" s="140" t="s">
        <v>679</v>
      </c>
      <c r="E241" s="141">
        <v>180</v>
      </c>
      <c r="F241" s="141">
        <v>5000000</v>
      </c>
      <c r="G241" s="146"/>
      <c r="H241" s="196"/>
      <c r="I241" s="196"/>
      <c r="J241" s="196"/>
      <c r="K241" s="197"/>
      <c r="L241" s="126"/>
      <c r="M241" s="146"/>
      <c r="N241" s="146"/>
      <c r="O241" s="179"/>
      <c r="P241" s="179"/>
      <c r="Q241" s="179"/>
      <c r="R241" s="179"/>
    </row>
    <row r="242" spans="1:18" ht="31.5" hidden="1" x14ac:dyDescent="0.4">
      <c r="A242" s="169"/>
      <c r="B242" s="170"/>
      <c r="C242" s="154"/>
      <c r="D242" s="140" t="s">
        <v>680</v>
      </c>
      <c r="E242" s="141">
        <v>180</v>
      </c>
      <c r="F242" s="141">
        <v>5000000</v>
      </c>
      <c r="G242" s="146"/>
      <c r="H242" s="196"/>
      <c r="I242" s="196"/>
      <c r="J242" s="196"/>
      <c r="K242" s="197"/>
      <c r="L242" s="126"/>
      <c r="M242" s="146"/>
      <c r="N242" s="146"/>
      <c r="O242" s="179"/>
      <c r="P242" s="179"/>
      <c r="Q242" s="179"/>
      <c r="R242" s="179"/>
    </row>
    <row r="243" spans="1:18" ht="31.5" hidden="1" x14ac:dyDescent="0.4">
      <c r="A243" s="169"/>
      <c r="B243" s="170"/>
      <c r="C243" s="154"/>
      <c r="D243" s="140" t="s">
        <v>681</v>
      </c>
      <c r="E243" s="141">
        <v>180</v>
      </c>
      <c r="F243" s="141">
        <v>5000000</v>
      </c>
      <c r="G243" s="146"/>
      <c r="H243" s="196"/>
      <c r="I243" s="196"/>
      <c r="J243" s="196"/>
      <c r="K243" s="197"/>
      <c r="L243" s="126"/>
      <c r="M243" s="146"/>
      <c r="N243" s="146"/>
      <c r="O243" s="179"/>
      <c r="P243" s="179"/>
      <c r="Q243" s="179"/>
      <c r="R243" s="179"/>
    </row>
    <row r="244" spans="1:18" ht="31.5" hidden="1" x14ac:dyDescent="0.4">
      <c r="A244" s="169"/>
      <c r="B244" s="170"/>
      <c r="C244" s="154"/>
      <c r="D244" s="140" t="s">
        <v>682</v>
      </c>
      <c r="E244" s="141">
        <v>180</v>
      </c>
      <c r="F244" s="141">
        <v>5000000</v>
      </c>
      <c r="G244" s="146"/>
      <c r="H244" s="196"/>
      <c r="I244" s="196"/>
      <c r="J244" s="196"/>
      <c r="K244" s="197"/>
      <c r="L244" s="126"/>
      <c r="M244" s="146"/>
      <c r="N244" s="146"/>
      <c r="O244" s="179"/>
      <c r="P244" s="179"/>
      <c r="Q244" s="179"/>
      <c r="R244" s="179"/>
    </row>
    <row r="245" spans="1:18" ht="31.5" hidden="1" x14ac:dyDescent="0.4">
      <c r="A245" s="169"/>
      <c r="B245" s="170"/>
      <c r="C245" s="154"/>
      <c r="D245" s="140" t="s">
        <v>683</v>
      </c>
      <c r="E245" s="141">
        <v>180</v>
      </c>
      <c r="F245" s="141">
        <v>5000000</v>
      </c>
      <c r="G245" s="146"/>
      <c r="H245" s="196"/>
      <c r="I245" s="196"/>
      <c r="J245" s="196"/>
      <c r="K245" s="197"/>
      <c r="L245" s="126"/>
      <c r="M245" s="146"/>
      <c r="N245" s="146"/>
      <c r="O245" s="179"/>
      <c r="P245" s="179"/>
      <c r="Q245" s="179"/>
      <c r="R245" s="179"/>
    </row>
    <row r="246" spans="1:18" ht="31.5" hidden="1" x14ac:dyDescent="0.4">
      <c r="A246" s="169"/>
      <c r="B246" s="170"/>
      <c r="C246" s="154"/>
      <c r="D246" s="140" t="s">
        <v>684</v>
      </c>
      <c r="E246" s="141">
        <v>120</v>
      </c>
      <c r="F246" s="141">
        <v>5000000</v>
      </c>
      <c r="G246" s="146"/>
      <c r="H246" s="196"/>
      <c r="I246" s="196"/>
      <c r="J246" s="196"/>
      <c r="K246" s="197"/>
      <c r="L246" s="126"/>
      <c r="M246" s="146"/>
      <c r="N246" s="146"/>
      <c r="O246" s="179"/>
      <c r="P246" s="179"/>
      <c r="Q246" s="179"/>
      <c r="R246" s="179"/>
    </row>
    <row r="247" spans="1:18" ht="31.5" hidden="1" x14ac:dyDescent="0.4">
      <c r="A247" s="185"/>
      <c r="B247" s="170"/>
      <c r="C247" s="154"/>
      <c r="D247" s="140" t="s">
        <v>685</v>
      </c>
      <c r="E247" s="141">
        <v>100</v>
      </c>
      <c r="F247" s="141">
        <v>5000000</v>
      </c>
      <c r="G247" s="146"/>
      <c r="H247" s="196"/>
      <c r="I247" s="196"/>
      <c r="J247" s="196"/>
      <c r="K247" s="197"/>
      <c r="L247" s="126"/>
      <c r="M247" s="146"/>
      <c r="N247" s="146"/>
      <c r="O247" s="179"/>
      <c r="P247" s="179"/>
      <c r="Q247" s="179"/>
      <c r="R247" s="179"/>
    </row>
    <row r="248" spans="1:18" ht="31.5" hidden="1" x14ac:dyDescent="0.4">
      <c r="B248" s="170"/>
      <c r="C248" s="154"/>
      <c r="D248" s="140" t="s">
        <v>686</v>
      </c>
      <c r="E248" s="141">
        <v>100</v>
      </c>
      <c r="F248" s="141">
        <v>5000000</v>
      </c>
      <c r="G248" s="146"/>
      <c r="I248" s="196"/>
      <c r="J248" s="126"/>
      <c r="K248" s="197"/>
      <c r="L248" s="126"/>
      <c r="M248" s="146"/>
      <c r="N248" s="146"/>
      <c r="O248" s="179"/>
      <c r="P248" s="179"/>
      <c r="Q248" s="179"/>
      <c r="R248" s="179"/>
    </row>
    <row r="249" spans="1:18" ht="21" hidden="1" x14ac:dyDescent="0.4">
      <c r="A249" s="169"/>
      <c r="B249" s="170"/>
      <c r="C249" s="154"/>
      <c r="D249" s="140" t="s">
        <v>687</v>
      </c>
      <c r="E249" s="141">
        <v>90</v>
      </c>
      <c r="F249" s="141">
        <v>5000000</v>
      </c>
      <c r="G249" s="146"/>
      <c r="H249" s="196"/>
      <c r="I249" s="196"/>
      <c r="J249" s="126"/>
      <c r="K249" s="197"/>
      <c r="L249" s="126"/>
      <c r="M249" s="146"/>
      <c r="N249" s="146"/>
      <c r="O249" s="179"/>
      <c r="P249" s="179"/>
      <c r="Q249" s="179"/>
      <c r="R249" s="179"/>
    </row>
    <row r="250" spans="1:18" ht="21" hidden="1" x14ac:dyDescent="0.4">
      <c r="A250" s="169"/>
      <c r="B250" s="170"/>
      <c r="C250" s="154"/>
      <c r="D250" s="140" t="s">
        <v>688</v>
      </c>
      <c r="E250" s="141">
        <v>90</v>
      </c>
      <c r="F250" s="141">
        <v>5000000</v>
      </c>
      <c r="G250" s="146"/>
      <c r="H250" s="196"/>
      <c r="I250" s="196"/>
      <c r="J250" s="126"/>
      <c r="K250" s="197"/>
      <c r="L250" s="126"/>
      <c r="M250" s="146"/>
      <c r="N250" s="146"/>
      <c r="O250" s="179"/>
      <c r="P250" s="179"/>
      <c r="Q250" s="179"/>
      <c r="R250" s="179"/>
    </row>
    <row r="251" spans="1:18" ht="21" hidden="1" x14ac:dyDescent="0.4">
      <c r="A251" s="169"/>
      <c r="B251" s="170"/>
      <c r="C251" s="154"/>
      <c r="D251" s="140" t="s">
        <v>689</v>
      </c>
      <c r="E251" s="141">
        <v>90</v>
      </c>
      <c r="F251" s="141">
        <v>5000000</v>
      </c>
      <c r="G251" s="146"/>
      <c r="H251" s="196"/>
      <c r="I251" s="196"/>
      <c r="J251" s="126"/>
      <c r="K251" s="197"/>
      <c r="L251" s="126"/>
      <c r="M251" s="146"/>
      <c r="N251" s="146"/>
      <c r="O251" s="179"/>
      <c r="P251" s="179"/>
      <c r="Q251" s="179"/>
      <c r="R251" s="179"/>
    </row>
    <row r="252" spans="1:18" ht="21" hidden="1" x14ac:dyDescent="0.4">
      <c r="A252" s="185"/>
      <c r="B252" s="186"/>
      <c r="C252" s="159"/>
      <c r="D252" s="140" t="s">
        <v>690</v>
      </c>
      <c r="E252" s="141">
        <v>90</v>
      </c>
      <c r="F252" s="141">
        <v>5000000</v>
      </c>
      <c r="G252" s="146"/>
      <c r="H252" s="196"/>
      <c r="I252" s="196"/>
      <c r="J252" s="198"/>
      <c r="K252" s="197"/>
      <c r="L252" s="126"/>
      <c r="M252" s="146"/>
      <c r="N252" s="146"/>
      <c r="O252" s="179"/>
      <c r="P252" s="179"/>
      <c r="Q252" s="180"/>
      <c r="R252" s="180"/>
    </row>
    <row r="253" spans="1:18" ht="42" hidden="1" x14ac:dyDescent="0.4">
      <c r="B253" s="168" t="s">
        <v>321</v>
      </c>
      <c r="C253" s="128" t="s">
        <v>241</v>
      </c>
      <c r="D253" s="140" t="s">
        <v>691</v>
      </c>
      <c r="E253" s="141">
        <v>100</v>
      </c>
      <c r="F253" s="141">
        <v>4500000</v>
      </c>
      <c r="G253" s="146"/>
      <c r="I253" s="196"/>
      <c r="J253" s="196"/>
      <c r="K253" s="197"/>
      <c r="L253" s="126"/>
      <c r="M253" s="146"/>
      <c r="N253" s="146"/>
      <c r="O253" s="179"/>
      <c r="P253" s="179"/>
      <c r="Q253" s="179"/>
      <c r="R253" s="179"/>
    </row>
    <row r="254" spans="1:18" ht="42" hidden="1" x14ac:dyDescent="0.4">
      <c r="A254" s="169"/>
      <c r="B254" s="170"/>
      <c r="C254" s="133"/>
      <c r="D254" s="140" t="s">
        <v>692</v>
      </c>
      <c r="E254" s="141">
        <v>100</v>
      </c>
      <c r="F254" s="141">
        <v>4500000</v>
      </c>
      <c r="G254" s="146"/>
      <c r="H254" s="196"/>
      <c r="I254" s="196"/>
      <c r="J254" s="196"/>
      <c r="K254" s="197"/>
      <c r="L254" s="126"/>
      <c r="M254" s="146"/>
      <c r="N254" s="146"/>
      <c r="O254" s="179"/>
      <c r="P254" s="179"/>
      <c r="Q254" s="179"/>
      <c r="R254" s="179"/>
    </row>
    <row r="255" spans="1:18" ht="42" hidden="1" x14ac:dyDescent="0.4">
      <c r="A255" s="169"/>
      <c r="B255" s="170"/>
      <c r="C255" s="128" t="s">
        <v>311</v>
      </c>
      <c r="D255" s="140" t="s">
        <v>693</v>
      </c>
      <c r="E255" s="141">
        <v>50</v>
      </c>
      <c r="F255" s="141">
        <v>1250000</v>
      </c>
      <c r="G255" s="146"/>
      <c r="H255" s="196"/>
      <c r="I255" s="196"/>
      <c r="J255" s="196"/>
      <c r="K255" s="197"/>
      <c r="L255" s="126"/>
      <c r="M255" s="146"/>
      <c r="N255" s="146"/>
      <c r="O255" s="179"/>
      <c r="P255" s="179"/>
      <c r="Q255" s="179"/>
      <c r="R255" s="179"/>
    </row>
    <row r="256" spans="1:18" ht="42" hidden="1" x14ac:dyDescent="0.4">
      <c r="A256" s="169"/>
      <c r="B256" s="170"/>
      <c r="C256" s="133"/>
      <c r="D256" s="140" t="s">
        <v>694</v>
      </c>
      <c r="E256" s="141">
        <v>50</v>
      </c>
      <c r="F256" s="141">
        <v>1250000</v>
      </c>
      <c r="G256" s="146"/>
      <c r="H256" s="196"/>
      <c r="I256" s="196"/>
      <c r="J256" s="196"/>
      <c r="K256" s="197"/>
      <c r="L256" s="126"/>
      <c r="M256" s="146"/>
      <c r="N256" s="146"/>
      <c r="O256" s="179"/>
      <c r="P256" s="179"/>
      <c r="Q256" s="179"/>
      <c r="R256" s="179"/>
    </row>
    <row r="257" spans="1:18" ht="31.5" hidden="1" x14ac:dyDescent="0.4">
      <c r="A257" s="169"/>
      <c r="B257" s="186"/>
      <c r="C257" s="132" t="s">
        <v>419</v>
      </c>
      <c r="D257" s="140" t="s">
        <v>695</v>
      </c>
      <c r="E257" s="141">
        <v>25</v>
      </c>
      <c r="F257" s="141">
        <v>600000</v>
      </c>
      <c r="G257" s="146"/>
      <c r="H257" s="196"/>
      <c r="I257" s="196"/>
      <c r="J257" s="196"/>
      <c r="K257" s="197"/>
      <c r="L257" s="126"/>
      <c r="M257" s="146"/>
      <c r="N257" s="146"/>
      <c r="O257" s="179"/>
      <c r="P257" s="179"/>
      <c r="Q257" s="179"/>
      <c r="R257" s="179"/>
    </row>
    <row r="258" spans="1:18" ht="31.5" hidden="1" x14ac:dyDescent="0.4">
      <c r="A258" s="169"/>
      <c r="B258" s="168" t="s">
        <v>326</v>
      </c>
      <c r="C258" s="139" t="s">
        <v>241</v>
      </c>
      <c r="D258" s="140" t="s">
        <v>696</v>
      </c>
      <c r="E258" s="141">
        <v>180</v>
      </c>
      <c r="F258" s="141">
        <v>5000000</v>
      </c>
      <c r="G258" s="146"/>
      <c r="H258" s="196"/>
      <c r="I258" s="196"/>
      <c r="J258" s="196"/>
      <c r="K258" s="197"/>
      <c r="L258" s="126"/>
      <c r="M258" s="146"/>
      <c r="N258" s="146"/>
      <c r="O258" s="179"/>
      <c r="P258" s="179"/>
      <c r="Q258" s="179"/>
      <c r="R258" s="179"/>
    </row>
    <row r="259" spans="1:18" ht="31.5" hidden="1" x14ac:dyDescent="0.4">
      <c r="A259" s="169"/>
      <c r="B259" s="170"/>
      <c r="C259" s="154"/>
      <c r="D259" s="140" t="s">
        <v>697</v>
      </c>
      <c r="E259" s="141">
        <v>180</v>
      </c>
      <c r="F259" s="141">
        <v>5000000</v>
      </c>
      <c r="G259" s="146"/>
      <c r="H259" s="196"/>
      <c r="I259" s="196"/>
      <c r="J259" s="196"/>
      <c r="K259" s="197"/>
      <c r="L259" s="126"/>
      <c r="M259" s="146"/>
      <c r="N259" s="146"/>
      <c r="O259" s="179"/>
      <c r="P259" s="179"/>
      <c r="Q259" s="179"/>
      <c r="R259" s="179"/>
    </row>
    <row r="260" spans="1:18" ht="31.5" hidden="1" x14ac:dyDescent="0.4">
      <c r="A260" s="169"/>
      <c r="B260" s="170"/>
      <c r="C260" s="154"/>
      <c r="D260" s="140" t="s">
        <v>698</v>
      </c>
      <c r="E260" s="141">
        <v>180</v>
      </c>
      <c r="F260" s="141">
        <v>5000000</v>
      </c>
      <c r="G260" s="146"/>
      <c r="H260" s="196"/>
      <c r="I260" s="196"/>
      <c r="J260" s="196"/>
      <c r="K260" s="197"/>
      <c r="L260" s="126"/>
      <c r="M260" s="146"/>
      <c r="N260" s="146"/>
      <c r="O260" s="179"/>
      <c r="P260" s="179"/>
      <c r="Q260" s="179"/>
      <c r="R260" s="179"/>
    </row>
    <row r="261" spans="1:18" ht="42" hidden="1" x14ac:dyDescent="0.4">
      <c r="A261" s="169"/>
      <c r="B261" s="170"/>
      <c r="C261" s="154"/>
      <c r="D261" s="140" t="s">
        <v>699</v>
      </c>
      <c r="E261" s="141">
        <v>180</v>
      </c>
      <c r="F261" s="141">
        <v>5000000</v>
      </c>
      <c r="G261" s="146"/>
      <c r="H261" s="196"/>
      <c r="I261" s="196"/>
      <c r="J261" s="196"/>
      <c r="K261" s="197"/>
      <c r="L261" s="126"/>
      <c r="M261" s="146"/>
      <c r="N261" s="146"/>
      <c r="O261" s="179"/>
      <c r="P261" s="179"/>
      <c r="Q261" s="179"/>
      <c r="R261" s="179"/>
    </row>
    <row r="262" spans="1:18" ht="42" hidden="1" x14ac:dyDescent="0.4">
      <c r="A262" s="169"/>
      <c r="B262" s="170"/>
      <c r="C262" s="154"/>
      <c r="D262" s="140" t="s">
        <v>700</v>
      </c>
      <c r="E262" s="141">
        <v>180</v>
      </c>
      <c r="F262" s="141">
        <v>5000000</v>
      </c>
      <c r="G262" s="146"/>
      <c r="H262" s="196"/>
      <c r="I262" s="196"/>
      <c r="J262" s="196"/>
      <c r="K262" s="197"/>
      <c r="L262" s="126"/>
      <c r="M262" s="146"/>
      <c r="N262" s="146"/>
      <c r="O262" s="179"/>
      <c r="P262" s="179"/>
      <c r="Q262" s="179"/>
      <c r="R262" s="179"/>
    </row>
    <row r="263" spans="1:18" ht="42" hidden="1" x14ac:dyDescent="0.4">
      <c r="A263" s="169"/>
      <c r="B263" s="170"/>
      <c r="C263" s="154"/>
      <c r="D263" s="140" t="s">
        <v>701</v>
      </c>
      <c r="E263" s="141">
        <v>180</v>
      </c>
      <c r="F263" s="141">
        <v>5000000</v>
      </c>
      <c r="G263" s="146"/>
      <c r="H263" s="196"/>
      <c r="I263" s="196"/>
      <c r="J263" s="196"/>
      <c r="K263" s="197"/>
      <c r="L263" s="126"/>
      <c r="M263" s="146"/>
      <c r="N263" s="146"/>
      <c r="O263" s="179"/>
      <c r="P263" s="179"/>
      <c r="Q263" s="179"/>
      <c r="R263" s="179"/>
    </row>
    <row r="264" spans="1:18" ht="42" hidden="1" x14ac:dyDescent="0.4">
      <c r="A264" s="169"/>
      <c r="B264" s="170"/>
      <c r="C264" s="154"/>
      <c r="D264" s="140" t="s">
        <v>702</v>
      </c>
      <c r="E264" s="141">
        <v>180</v>
      </c>
      <c r="F264" s="141">
        <v>5000000</v>
      </c>
      <c r="G264" s="146"/>
      <c r="H264" s="196"/>
      <c r="I264" s="196"/>
      <c r="J264" s="196"/>
      <c r="K264" s="197"/>
      <c r="L264" s="126"/>
      <c r="M264" s="146"/>
      <c r="N264" s="146"/>
      <c r="O264" s="179"/>
      <c r="P264" s="179"/>
      <c r="Q264" s="179"/>
      <c r="R264" s="179"/>
    </row>
    <row r="265" spans="1:18" ht="42" hidden="1" x14ac:dyDescent="0.4">
      <c r="A265" s="169"/>
      <c r="B265" s="170"/>
      <c r="C265" s="154"/>
      <c r="D265" s="140" t="s">
        <v>703</v>
      </c>
      <c r="E265" s="141">
        <v>180</v>
      </c>
      <c r="F265" s="141">
        <v>5000000</v>
      </c>
      <c r="G265" s="146"/>
      <c r="H265" s="196"/>
      <c r="I265" s="196"/>
      <c r="J265" s="196"/>
      <c r="K265" s="197"/>
      <c r="L265" s="126"/>
      <c r="M265" s="146"/>
      <c r="N265" s="146"/>
      <c r="O265" s="179"/>
      <c r="P265" s="179"/>
      <c r="Q265" s="179"/>
      <c r="R265" s="179"/>
    </row>
    <row r="266" spans="1:18" ht="42" hidden="1" x14ac:dyDescent="0.4">
      <c r="A266" s="169"/>
      <c r="B266" s="170"/>
      <c r="C266" s="154"/>
      <c r="D266" s="140" t="s">
        <v>704</v>
      </c>
      <c r="E266" s="141">
        <v>180</v>
      </c>
      <c r="F266" s="141">
        <v>5000000</v>
      </c>
      <c r="G266" s="146"/>
      <c r="H266" s="196"/>
      <c r="I266" s="196"/>
      <c r="J266" s="196"/>
      <c r="K266" s="197"/>
      <c r="L266" s="126"/>
      <c r="M266" s="146"/>
      <c r="N266" s="146"/>
      <c r="O266" s="179"/>
      <c r="P266" s="179"/>
      <c r="Q266" s="179"/>
      <c r="R266" s="179"/>
    </row>
    <row r="267" spans="1:18" ht="42" hidden="1" x14ac:dyDescent="0.4">
      <c r="A267" s="169"/>
      <c r="B267" s="170"/>
      <c r="C267" s="154"/>
      <c r="D267" s="140" t="s">
        <v>705</v>
      </c>
      <c r="E267" s="141">
        <v>120</v>
      </c>
      <c r="F267" s="141">
        <v>5000000</v>
      </c>
      <c r="G267" s="146"/>
      <c r="H267" s="196"/>
      <c r="I267" s="196"/>
      <c r="J267" s="196"/>
      <c r="K267" s="197"/>
      <c r="L267" s="126"/>
      <c r="M267" s="146"/>
      <c r="N267" s="146"/>
      <c r="O267" s="179"/>
      <c r="P267" s="179"/>
      <c r="Q267" s="179"/>
      <c r="R267" s="179"/>
    </row>
    <row r="268" spans="1:18" ht="42" hidden="1" x14ac:dyDescent="0.4">
      <c r="A268" s="169"/>
      <c r="B268" s="170"/>
      <c r="C268" s="154"/>
      <c r="D268" s="140" t="s">
        <v>706</v>
      </c>
      <c r="E268" s="141">
        <v>120</v>
      </c>
      <c r="F268" s="141">
        <v>5000000</v>
      </c>
      <c r="G268" s="146"/>
      <c r="H268" s="196"/>
      <c r="I268" s="196"/>
      <c r="J268" s="196"/>
      <c r="K268" s="197"/>
      <c r="L268" s="126"/>
      <c r="M268" s="146"/>
      <c r="N268" s="146"/>
      <c r="O268" s="179"/>
      <c r="P268" s="179"/>
      <c r="Q268" s="179"/>
      <c r="R268" s="179"/>
    </row>
    <row r="269" spans="1:18" ht="31.5" hidden="1" x14ac:dyDescent="0.4">
      <c r="A269" s="169"/>
      <c r="B269" s="170"/>
      <c r="C269" s="154"/>
      <c r="D269" s="140" t="s">
        <v>707</v>
      </c>
      <c r="E269" s="141">
        <v>120</v>
      </c>
      <c r="F269" s="141">
        <v>5000000</v>
      </c>
      <c r="G269" s="146"/>
      <c r="H269" s="196"/>
      <c r="I269" s="196"/>
      <c r="J269" s="196"/>
      <c r="K269" s="197"/>
      <c r="L269" s="126"/>
      <c r="M269" s="146"/>
      <c r="N269" s="146"/>
      <c r="O269" s="179"/>
      <c r="P269" s="179"/>
      <c r="Q269" s="179"/>
      <c r="R269" s="179"/>
    </row>
    <row r="270" spans="1:18" ht="31.5" hidden="1" x14ac:dyDescent="0.4">
      <c r="A270" s="169"/>
      <c r="B270" s="170"/>
      <c r="C270" s="154"/>
      <c r="D270" s="140" t="s">
        <v>708</v>
      </c>
      <c r="E270" s="141">
        <v>120</v>
      </c>
      <c r="F270" s="141">
        <v>5000000</v>
      </c>
      <c r="G270" s="146"/>
      <c r="H270" s="196"/>
      <c r="I270" s="196"/>
      <c r="J270" s="196"/>
      <c r="K270" s="197"/>
      <c r="L270" s="126"/>
      <c r="M270" s="146"/>
      <c r="N270" s="146"/>
      <c r="O270" s="179"/>
      <c r="P270" s="179"/>
      <c r="Q270" s="179"/>
      <c r="R270" s="179"/>
    </row>
    <row r="271" spans="1:18" ht="31.5" hidden="1" x14ac:dyDescent="0.4">
      <c r="A271" s="169"/>
      <c r="B271" s="170"/>
      <c r="C271" s="154"/>
      <c r="D271" s="140" t="s">
        <v>709</v>
      </c>
      <c r="E271" s="141">
        <v>120</v>
      </c>
      <c r="F271" s="141">
        <v>5000000</v>
      </c>
      <c r="G271" s="146"/>
      <c r="H271" s="196"/>
      <c r="I271" s="196"/>
      <c r="J271" s="196"/>
      <c r="K271" s="197"/>
      <c r="L271" s="126"/>
      <c r="M271" s="146"/>
      <c r="N271" s="146"/>
      <c r="O271" s="179"/>
      <c r="P271" s="179"/>
      <c r="Q271" s="179"/>
      <c r="R271" s="179"/>
    </row>
    <row r="272" spans="1:18" ht="42" hidden="1" x14ac:dyDescent="0.4">
      <c r="A272" s="169"/>
      <c r="B272" s="170"/>
      <c r="C272" s="154"/>
      <c r="D272" s="140" t="s">
        <v>710</v>
      </c>
      <c r="E272" s="141">
        <v>120</v>
      </c>
      <c r="F272" s="141">
        <v>5000000</v>
      </c>
      <c r="G272" s="146"/>
      <c r="H272" s="196"/>
      <c r="I272" s="196"/>
      <c r="J272" s="196"/>
      <c r="K272" s="197"/>
      <c r="L272" s="126"/>
      <c r="M272" s="146"/>
      <c r="N272" s="146"/>
      <c r="O272" s="179"/>
      <c r="P272" s="179"/>
      <c r="Q272" s="179"/>
      <c r="R272" s="179"/>
    </row>
    <row r="273" spans="1:18" ht="42" hidden="1" x14ac:dyDescent="0.4">
      <c r="A273" s="169"/>
      <c r="B273" s="170"/>
      <c r="C273" s="154"/>
      <c r="D273" s="140" t="s">
        <v>711</v>
      </c>
      <c r="E273" s="141">
        <v>120</v>
      </c>
      <c r="F273" s="141">
        <v>5000000</v>
      </c>
      <c r="G273" s="146"/>
      <c r="H273" s="196"/>
      <c r="I273" s="196"/>
      <c r="J273" s="196"/>
      <c r="K273" s="197"/>
      <c r="L273" s="126"/>
      <c r="M273" s="146"/>
      <c r="N273" s="146"/>
      <c r="O273" s="179"/>
      <c r="P273" s="179"/>
      <c r="Q273" s="179"/>
      <c r="R273" s="179"/>
    </row>
    <row r="274" spans="1:18" ht="42" hidden="1" x14ac:dyDescent="0.4">
      <c r="A274" s="169"/>
      <c r="B274" s="170"/>
      <c r="C274" s="154"/>
      <c r="D274" s="140" t="s">
        <v>712</v>
      </c>
      <c r="E274" s="141">
        <v>120</v>
      </c>
      <c r="F274" s="141">
        <v>5000000</v>
      </c>
      <c r="G274" s="146"/>
      <c r="H274" s="196"/>
      <c r="I274" s="196"/>
      <c r="J274" s="196"/>
      <c r="K274" s="197"/>
      <c r="L274" s="126"/>
      <c r="M274" s="146"/>
      <c r="N274" s="146"/>
      <c r="O274" s="179"/>
      <c r="P274" s="179"/>
      <c r="Q274" s="179"/>
      <c r="R274" s="179"/>
    </row>
    <row r="275" spans="1:18" ht="42" hidden="1" x14ac:dyDescent="0.4">
      <c r="A275" s="169"/>
      <c r="B275" s="170"/>
      <c r="C275" s="154"/>
      <c r="D275" s="140" t="s">
        <v>713</v>
      </c>
      <c r="E275" s="141">
        <v>120</v>
      </c>
      <c r="F275" s="141">
        <v>5000000</v>
      </c>
      <c r="G275" s="146"/>
      <c r="H275" s="196"/>
      <c r="I275" s="196"/>
      <c r="J275" s="196"/>
      <c r="K275" s="197"/>
      <c r="L275" s="126"/>
      <c r="M275" s="146"/>
      <c r="N275" s="146"/>
      <c r="O275" s="179"/>
      <c r="P275" s="179"/>
      <c r="Q275" s="179"/>
      <c r="R275" s="179"/>
    </row>
    <row r="276" spans="1:18" ht="42" hidden="1" x14ac:dyDescent="0.4">
      <c r="A276" s="169"/>
      <c r="B276" s="170"/>
      <c r="C276" s="154"/>
      <c r="D276" s="140" t="s">
        <v>714</v>
      </c>
      <c r="E276" s="141">
        <v>120</v>
      </c>
      <c r="F276" s="141">
        <v>5000000</v>
      </c>
      <c r="G276" s="146"/>
      <c r="H276" s="196"/>
      <c r="I276" s="196"/>
      <c r="J276" s="196"/>
      <c r="K276" s="197"/>
      <c r="L276" s="126"/>
      <c r="M276" s="146"/>
      <c r="N276" s="146"/>
      <c r="O276" s="179"/>
      <c r="P276" s="179"/>
      <c r="Q276" s="179"/>
      <c r="R276" s="179"/>
    </row>
    <row r="277" spans="1:18" ht="42" hidden="1" x14ac:dyDescent="0.4">
      <c r="A277" s="169"/>
      <c r="B277" s="170"/>
      <c r="C277" s="159"/>
      <c r="D277" s="140" t="s">
        <v>715</v>
      </c>
      <c r="E277" s="141">
        <v>120</v>
      </c>
      <c r="F277" s="141">
        <v>5000000</v>
      </c>
      <c r="G277" s="146"/>
      <c r="H277" s="196"/>
      <c r="I277" s="196"/>
      <c r="J277" s="196"/>
      <c r="K277" s="197"/>
      <c r="L277" s="126"/>
      <c r="M277" s="146"/>
      <c r="N277" s="146"/>
      <c r="O277" s="179"/>
      <c r="P277" s="179"/>
      <c r="Q277" s="179"/>
      <c r="R277" s="179"/>
    </row>
    <row r="278" spans="1:18" ht="31.5" hidden="1" x14ac:dyDescent="0.4">
      <c r="A278" s="169"/>
      <c r="B278" s="170"/>
      <c r="C278" s="139" t="s">
        <v>311</v>
      </c>
      <c r="D278" s="140" t="s">
        <v>716</v>
      </c>
      <c r="E278" s="141">
        <v>50</v>
      </c>
      <c r="F278" s="141">
        <v>1650000</v>
      </c>
      <c r="G278" s="146"/>
      <c r="H278" s="196"/>
      <c r="I278" s="196"/>
      <c r="J278" s="196"/>
      <c r="K278" s="197"/>
      <c r="L278" s="126"/>
      <c r="M278" s="126"/>
      <c r="N278" s="126"/>
      <c r="O278" s="179"/>
      <c r="P278" s="179"/>
      <c r="Q278" s="179"/>
      <c r="R278" s="179"/>
    </row>
    <row r="279" spans="1:18" ht="31.5" hidden="1" x14ac:dyDescent="0.4">
      <c r="A279" s="169"/>
      <c r="B279" s="170"/>
      <c r="C279" s="154"/>
      <c r="D279" s="140" t="s">
        <v>717</v>
      </c>
      <c r="E279" s="141">
        <v>50</v>
      </c>
      <c r="F279" s="141">
        <v>1950000</v>
      </c>
      <c r="G279" s="146"/>
      <c r="H279" s="196"/>
      <c r="I279" s="196"/>
      <c r="J279" s="196"/>
      <c r="K279" s="197"/>
      <c r="L279" s="126"/>
      <c r="M279" s="146"/>
      <c r="N279" s="146"/>
      <c r="O279" s="179"/>
      <c r="P279" s="179"/>
      <c r="Q279" s="179"/>
      <c r="R279" s="179"/>
    </row>
    <row r="280" spans="1:18" ht="31.5" hidden="1" x14ac:dyDescent="0.4">
      <c r="A280" s="169"/>
      <c r="B280" s="170"/>
      <c r="C280" s="154"/>
      <c r="D280" s="140" t="s">
        <v>718</v>
      </c>
      <c r="E280" s="141">
        <v>50</v>
      </c>
      <c r="F280" s="141">
        <v>1950000</v>
      </c>
      <c r="G280" s="146"/>
      <c r="H280" s="196"/>
      <c r="I280" s="196"/>
      <c r="J280" s="196"/>
      <c r="K280" s="197"/>
      <c r="L280" s="126"/>
      <c r="M280" s="126"/>
      <c r="N280" s="126"/>
      <c r="O280" s="179"/>
      <c r="P280" s="179"/>
      <c r="Q280" s="179"/>
      <c r="R280" s="179"/>
    </row>
    <row r="281" spans="1:18" ht="31.5" hidden="1" x14ac:dyDescent="0.4">
      <c r="A281" s="185"/>
      <c r="B281" s="170"/>
      <c r="C281" s="154"/>
      <c r="D281" s="140" t="s">
        <v>719</v>
      </c>
      <c r="E281" s="141">
        <v>50</v>
      </c>
      <c r="F281" s="141">
        <v>1950000</v>
      </c>
      <c r="G281" s="146"/>
      <c r="H281" s="196"/>
      <c r="I281" s="196"/>
      <c r="J281" s="196"/>
      <c r="K281" s="197"/>
      <c r="L281" s="126"/>
      <c r="M281" s="146"/>
      <c r="N281" s="146"/>
      <c r="O281" s="179"/>
      <c r="P281" s="179"/>
      <c r="Q281" s="179"/>
      <c r="R281" s="179"/>
    </row>
    <row r="282" spans="1:18" ht="31.5" hidden="1" x14ac:dyDescent="0.4">
      <c r="B282" s="170"/>
      <c r="C282" s="159"/>
      <c r="D282" s="140" t="s">
        <v>720</v>
      </c>
      <c r="E282" s="141">
        <v>50</v>
      </c>
      <c r="F282" s="141">
        <v>1950000</v>
      </c>
      <c r="G282" s="146"/>
      <c r="I282" s="199"/>
      <c r="J282" s="198"/>
      <c r="K282" s="197"/>
      <c r="L282" s="126"/>
      <c r="M282" s="146"/>
      <c r="N282" s="146"/>
      <c r="O282" s="179"/>
      <c r="P282" s="179"/>
      <c r="Q282" s="179"/>
      <c r="R282" s="179"/>
    </row>
    <row r="283" spans="1:18" ht="42" hidden="1" x14ac:dyDescent="0.4">
      <c r="B283" s="170"/>
      <c r="C283" s="139" t="s">
        <v>311</v>
      </c>
      <c r="D283" s="140" t="s">
        <v>721</v>
      </c>
      <c r="E283" s="141">
        <v>50</v>
      </c>
      <c r="F283" s="141">
        <v>2150000</v>
      </c>
      <c r="G283" s="146"/>
      <c r="I283" s="199"/>
      <c r="J283" s="198"/>
      <c r="K283" s="197"/>
      <c r="L283" s="126"/>
      <c r="M283" s="146"/>
      <c r="N283" s="146"/>
      <c r="O283" s="179"/>
      <c r="P283" s="179"/>
      <c r="Q283" s="180"/>
      <c r="R283" s="180"/>
    </row>
    <row r="284" spans="1:18" ht="42" hidden="1" x14ac:dyDescent="0.4">
      <c r="B284" s="170"/>
      <c r="C284" s="154"/>
      <c r="D284" s="140" t="s">
        <v>722</v>
      </c>
      <c r="E284" s="141">
        <v>50</v>
      </c>
      <c r="F284" s="141">
        <v>2150000</v>
      </c>
      <c r="G284" s="146"/>
      <c r="I284" s="196"/>
      <c r="J284" s="196"/>
      <c r="K284" s="197"/>
      <c r="L284" s="126"/>
      <c r="M284" s="146"/>
      <c r="N284" s="146"/>
      <c r="O284" s="179"/>
      <c r="P284" s="179"/>
      <c r="Q284" s="179"/>
      <c r="R284" s="179"/>
    </row>
    <row r="285" spans="1:18" ht="42" hidden="1" x14ac:dyDescent="0.4">
      <c r="A285" s="169"/>
      <c r="B285" s="170"/>
      <c r="C285" s="154"/>
      <c r="D285" s="140" t="s">
        <v>723</v>
      </c>
      <c r="E285" s="141">
        <v>50</v>
      </c>
      <c r="F285" s="141">
        <v>2250000</v>
      </c>
      <c r="G285" s="146"/>
      <c r="H285" s="196"/>
      <c r="I285" s="196"/>
      <c r="J285" s="196"/>
      <c r="K285" s="197"/>
      <c r="L285" s="126"/>
      <c r="M285" s="146"/>
      <c r="N285" s="146"/>
      <c r="O285" s="179"/>
      <c r="P285" s="179"/>
      <c r="Q285" s="179"/>
      <c r="R285" s="179"/>
    </row>
    <row r="286" spans="1:18" ht="42" hidden="1" x14ac:dyDescent="0.4">
      <c r="A286" s="169"/>
      <c r="B286" s="186"/>
      <c r="C286" s="159"/>
      <c r="D286" s="140" t="s">
        <v>724</v>
      </c>
      <c r="E286" s="141">
        <v>50</v>
      </c>
      <c r="F286" s="141">
        <v>2250000</v>
      </c>
      <c r="G286" s="146"/>
      <c r="H286" s="196"/>
      <c r="I286" s="196"/>
      <c r="J286" s="196"/>
      <c r="K286" s="197"/>
      <c r="L286" s="126"/>
      <c r="M286" s="146"/>
      <c r="N286" s="146"/>
      <c r="O286" s="179"/>
      <c r="P286" s="179"/>
      <c r="Q286" s="179"/>
      <c r="R286" s="179"/>
    </row>
    <row r="287" spans="1:18" ht="42" hidden="1" x14ac:dyDescent="0.4">
      <c r="A287" s="169"/>
      <c r="B287" s="280" t="s">
        <v>332</v>
      </c>
      <c r="C287" s="132" t="s">
        <v>241</v>
      </c>
      <c r="D287" s="140" t="s">
        <v>725</v>
      </c>
      <c r="E287" s="141">
        <v>112.5</v>
      </c>
      <c r="F287" s="141">
        <v>5000000</v>
      </c>
      <c r="G287" s="146"/>
      <c r="H287" s="196"/>
      <c r="I287" s="196"/>
      <c r="J287" s="196"/>
      <c r="K287" s="197"/>
      <c r="L287" s="126"/>
      <c r="M287" s="126"/>
      <c r="N287" s="126"/>
      <c r="O287" s="179"/>
      <c r="P287" s="179"/>
      <c r="Q287" s="179"/>
      <c r="R287" s="179"/>
    </row>
    <row r="288" spans="1:18" ht="31.5" hidden="1" x14ac:dyDescent="0.4">
      <c r="A288" s="169"/>
      <c r="B288" s="280" t="s">
        <v>338</v>
      </c>
      <c r="C288" s="132" t="s">
        <v>419</v>
      </c>
      <c r="D288" s="140" t="s">
        <v>726</v>
      </c>
      <c r="E288" s="141">
        <v>10</v>
      </c>
      <c r="F288" s="141">
        <v>600000</v>
      </c>
      <c r="G288" s="146"/>
      <c r="H288" s="196"/>
      <c r="I288" s="196"/>
      <c r="J288" s="196"/>
      <c r="K288" s="197"/>
      <c r="L288" s="126"/>
      <c r="M288" s="126"/>
      <c r="N288" s="126"/>
      <c r="O288" s="179"/>
      <c r="P288" s="179"/>
      <c r="Q288" s="179"/>
      <c r="R288" s="179"/>
    </row>
    <row r="289" spans="1:18" ht="42" hidden="1" x14ac:dyDescent="0.4">
      <c r="A289" s="169"/>
      <c r="B289" s="168" t="s">
        <v>344</v>
      </c>
      <c r="C289" s="139" t="s">
        <v>311</v>
      </c>
      <c r="D289" s="140" t="s">
        <v>727</v>
      </c>
      <c r="E289" s="141">
        <v>60</v>
      </c>
      <c r="F289" s="141">
        <v>2500000</v>
      </c>
      <c r="G289" s="146"/>
      <c r="H289" s="196"/>
      <c r="I289" s="196"/>
      <c r="J289" s="196"/>
      <c r="K289" s="197"/>
      <c r="L289" s="126"/>
      <c r="M289" s="126"/>
      <c r="N289" s="126"/>
      <c r="O289" s="179"/>
      <c r="P289" s="179"/>
      <c r="Q289" s="179"/>
      <c r="R289" s="179"/>
    </row>
    <row r="290" spans="1:18" ht="42" hidden="1" x14ac:dyDescent="0.4">
      <c r="A290" s="169"/>
      <c r="B290" s="170"/>
      <c r="C290" s="154"/>
      <c r="D290" s="140" t="s">
        <v>728</v>
      </c>
      <c r="E290" s="141">
        <v>60</v>
      </c>
      <c r="F290" s="141">
        <v>3545000</v>
      </c>
      <c r="G290" s="146"/>
      <c r="H290" s="196"/>
      <c r="I290" s="196"/>
      <c r="J290" s="196"/>
      <c r="K290" s="197"/>
      <c r="L290" s="126"/>
      <c r="M290" s="126"/>
      <c r="N290" s="126"/>
      <c r="O290" s="179"/>
      <c r="P290" s="179"/>
      <c r="Q290" s="179"/>
      <c r="R290" s="179"/>
    </row>
    <row r="291" spans="1:18" ht="42" hidden="1" x14ac:dyDescent="0.4">
      <c r="A291" s="169"/>
      <c r="B291" s="170"/>
      <c r="C291" s="154"/>
      <c r="D291" s="140" t="s">
        <v>729</v>
      </c>
      <c r="E291" s="141">
        <v>60</v>
      </c>
      <c r="F291" s="141">
        <v>4000000</v>
      </c>
      <c r="G291" s="146"/>
      <c r="H291" s="196"/>
      <c r="I291" s="196"/>
      <c r="J291" s="196"/>
      <c r="K291" s="197"/>
      <c r="L291" s="126"/>
      <c r="M291" s="126"/>
      <c r="N291" s="126"/>
      <c r="O291" s="179"/>
      <c r="P291" s="179"/>
      <c r="Q291" s="179"/>
      <c r="R291" s="179"/>
    </row>
    <row r="292" spans="1:18" ht="42" hidden="1" x14ac:dyDescent="0.4">
      <c r="A292" s="169"/>
      <c r="B292" s="170"/>
      <c r="C292" s="154"/>
      <c r="D292" s="140" t="s">
        <v>730</v>
      </c>
      <c r="E292" s="141">
        <v>60</v>
      </c>
      <c r="F292" s="141">
        <v>2500000</v>
      </c>
      <c r="G292" s="146"/>
      <c r="H292" s="196"/>
      <c r="I292" s="196"/>
      <c r="J292" s="196"/>
      <c r="K292" s="197"/>
      <c r="L292" s="126"/>
      <c r="M292" s="126"/>
      <c r="N292" s="126"/>
      <c r="O292" s="179"/>
      <c r="P292" s="179"/>
      <c r="Q292" s="179"/>
      <c r="R292" s="179"/>
    </row>
    <row r="293" spans="1:18" ht="42" hidden="1" x14ac:dyDescent="0.4">
      <c r="A293" s="169"/>
      <c r="B293" s="170"/>
      <c r="C293" s="154"/>
      <c r="D293" s="140" t="s">
        <v>731</v>
      </c>
      <c r="E293" s="141">
        <v>60</v>
      </c>
      <c r="F293" s="141">
        <v>3750000</v>
      </c>
      <c r="G293" s="146"/>
      <c r="H293" s="196"/>
      <c r="I293" s="196"/>
      <c r="J293" s="196"/>
      <c r="K293" s="197"/>
      <c r="L293" s="126"/>
      <c r="M293" s="126"/>
      <c r="N293" s="126"/>
      <c r="O293" s="179"/>
      <c r="P293" s="179"/>
      <c r="Q293" s="179"/>
      <c r="R293" s="179"/>
    </row>
    <row r="294" spans="1:18" ht="42" hidden="1" x14ac:dyDescent="0.4">
      <c r="A294" s="169"/>
      <c r="B294" s="170"/>
      <c r="C294" s="159"/>
      <c r="D294" s="140" t="s">
        <v>732</v>
      </c>
      <c r="E294" s="141">
        <v>60</v>
      </c>
      <c r="F294" s="141">
        <v>4430000</v>
      </c>
      <c r="G294" s="146"/>
      <c r="H294" s="196"/>
      <c r="I294" s="196"/>
      <c r="J294" s="196"/>
      <c r="K294" s="197"/>
      <c r="L294" s="126"/>
      <c r="M294" s="126"/>
      <c r="N294" s="126"/>
      <c r="O294" s="179"/>
      <c r="P294" s="179"/>
      <c r="Q294" s="179"/>
      <c r="R294" s="179"/>
    </row>
    <row r="295" spans="1:18" ht="42" hidden="1" x14ac:dyDescent="0.4">
      <c r="A295" s="169"/>
      <c r="B295" s="170"/>
      <c r="C295" s="139" t="s">
        <v>311</v>
      </c>
      <c r="D295" s="140" t="s">
        <v>733</v>
      </c>
      <c r="E295" s="141">
        <v>60</v>
      </c>
      <c r="F295" s="141">
        <v>2500000</v>
      </c>
      <c r="G295" s="146"/>
      <c r="H295" s="196"/>
      <c r="I295" s="196"/>
      <c r="J295" s="196"/>
      <c r="K295" s="197"/>
      <c r="L295" s="126"/>
      <c r="M295" s="126"/>
      <c r="N295" s="126"/>
      <c r="O295" s="179"/>
      <c r="P295" s="179"/>
      <c r="Q295" s="179"/>
      <c r="R295" s="179"/>
    </row>
    <row r="296" spans="1:18" ht="42" hidden="1" x14ac:dyDescent="0.4">
      <c r="A296" s="169"/>
      <c r="B296" s="170"/>
      <c r="C296" s="154"/>
      <c r="D296" s="140" t="s">
        <v>734</v>
      </c>
      <c r="E296" s="141">
        <v>60</v>
      </c>
      <c r="F296" s="141">
        <v>3740000</v>
      </c>
      <c r="G296" s="146"/>
      <c r="H296" s="196"/>
      <c r="I296" s="196"/>
      <c r="J296" s="196"/>
      <c r="K296" s="197"/>
      <c r="L296" s="126"/>
      <c r="M296" s="146"/>
      <c r="N296" s="146"/>
      <c r="O296" s="179"/>
      <c r="P296" s="179"/>
      <c r="Q296" s="179"/>
      <c r="R296" s="179"/>
    </row>
    <row r="297" spans="1:18" ht="42" hidden="1" x14ac:dyDescent="0.4">
      <c r="A297" s="169"/>
      <c r="B297" s="170"/>
      <c r="C297" s="154"/>
      <c r="D297" s="140" t="s">
        <v>735</v>
      </c>
      <c r="E297" s="141">
        <v>60</v>
      </c>
      <c r="F297" s="141">
        <v>4215000</v>
      </c>
      <c r="G297" s="146"/>
      <c r="H297" s="196"/>
      <c r="I297" s="196"/>
      <c r="J297" s="196"/>
      <c r="K297" s="197"/>
      <c r="L297" s="126"/>
      <c r="M297" s="146"/>
      <c r="N297" s="146"/>
      <c r="O297" s="179"/>
      <c r="P297" s="179"/>
      <c r="Q297" s="179"/>
      <c r="R297" s="179"/>
    </row>
    <row r="298" spans="1:18" ht="42" hidden="1" x14ac:dyDescent="0.4">
      <c r="A298" s="169"/>
      <c r="B298" s="170"/>
      <c r="C298" s="154"/>
      <c r="D298" s="140" t="s">
        <v>736</v>
      </c>
      <c r="E298" s="141">
        <v>60</v>
      </c>
      <c r="F298" s="141">
        <v>2500000</v>
      </c>
      <c r="G298" s="146"/>
      <c r="H298" s="196"/>
      <c r="I298" s="196"/>
      <c r="J298" s="196"/>
      <c r="K298" s="197"/>
      <c r="L298" s="126"/>
      <c r="M298" s="146"/>
      <c r="N298" s="146"/>
      <c r="O298" s="179"/>
      <c r="P298" s="179"/>
      <c r="Q298" s="179"/>
      <c r="R298" s="179"/>
    </row>
    <row r="299" spans="1:18" ht="42" hidden="1" x14ac:dyDescent="0.4">
      <c r="A299" s="169"/>
      <c r="B299" s="170"/>
      <c r="C299" s="154"/>
      <c r="D299" s="140" t="s">
        <v>737</v>
      </c>
      <c r="E299" s="141">
        <v>60</v>
      </c>
      <c r="F299" s="141">
        <v>3750000</v>
      </c>
      <c r="G299" s="146"/>
      <c r="H299" s="196"/>
      <c r="I299" s="196"/>
      <c r="J299" s="196"/>
      <c r="K299" s="197"/>
      <c r="L299" s="126"/>
      <c r="M299" s="126"/>
      <c r="N299" s="126"/>
      <c r="O299" s="179"/>
      <c r="P299" s="179"/>
      <c r="Q299" s="179"/>
      <c r="R299" s="179"/>
    </row>
    <row r="300" spans="1:18" ht="42" hidden="1" x14ac:dyDescent="0.4">
      <c r="A300" s="169"/>
      <c r="B300" s="170"/>
      <c r="C300" s="154"/>
      <c r="D300" s="140" t="s">
        <v>738</v>
      </c>
      <c r="E300" s="141">
        <v>60</v>
      </c>
      <c r="F300" s="141">
        <v>4565000</v>
      </c>
      <c r="G300" s="146"/>
      <c r="H300" s="196"/>
      <c r="I300" s="196"/>
      <c r="J300" s="196"/>
      <c r="K300" s="197"/>
      <c r="L300" s="126"/>
      <c r="M300" s="126"/>
      <c r="N300" s="126"/>
      <c r="O300" s="179"/>
      <c r="P300" s="179"/>
      <c r="Q300" s="179"/>
      <c r="R300" s="179"/>
    </row>
    <row r="301" spans="1:18" ht="42" hidden="1" x14ac:dyDescent="0.4">
      <c r="A301" s="169"/>
      <c r="B301" s="170"/>
      <c r="C301" s="154"/>
      <c r="D301" s="140" t="s">
        <v>739</v>
      </c>
      <c r="E301" s="141">
        <v>60</v>
      </c>
      <c r="F301" s="141">
        <v>2500000</v>
      </c>
      <c r="G301" s="146"/>
      <c r="H301" s="196"/>
      <c r="I301" s="196"/>
      <c r="J301" s="196"/>
      <c r="K301" s="197"/>
      <c r="L301" s="126"/>
      <c r="M301" s="126"/>
      <c r="N301" s="126"/>
      <c r="O301" s="179"/>
      <c r="P301" s="179"/>
      <c r="Q301" s="179"/>
      <c r="R301" s="179"/>
    </row>
    <row r="302" spans="1:18" ht="42" hidden="1" x14ac:dyDescent="0.4">
      <c r="A302" s="169"/>
      <c r="B302" s="170"/>
      <c r="C302" s="154"/>
      <c r="D302" s="140" t="s">
        <v>740</v>
      </c>
      <c r="E302" s="141">
        <v>60</v>
      </c>
      <c r="F302" s="141">
        <v>3750000</v>
      </c>
      <c r="G302" s="146"/>
      <c r="H302" s="196"/>
      <c r="I302" s="196"/>
      <c r="J302" s="196"/>
      <c r="K302" s="197"/>
      <c r="L302" s="126"/>
      <c r="M302" s="126"/>
      <c r="N302" s="126"/>
      <c r="O302" s="179"/>
      <c r="P302" s="179"/>
      <c r="Q302" s="179"/>
      <c r="R302" s="179"/>
    </row>
    <row r="303" spans="1:18" ht="42" hidden="1" x14ac:dyDescent="0.4">
      <c r="A303" s="169"/>
      <c r="B303" s="170"/>
      <c r="C303" s="154"/>
      <c r="D303" s="140" t="s">
        <v>741</v>
      </c>
      <c r="E303" s="141">
        <v>60</v>
      </c>
      <c r="F303" s="141">
        <v>4895000</v>
      </c>
      <c r="G303" s="146"/>
      <c r="H303" s="196"/>
      <c r="I303" s="196"/>
      <c r="J303" s="196"/>
      <c r="K303" s="197"/>
      <c r="L303" s="126"/>
      <c r="M303" s="126"/>
      <c r="N303" s="126"/>
      <c r="O303" s="179"/>
      <c r="P303" s="179"/>
      <c r="Q303" s="179"/>
      <c r="R303" s="179"/>
    </row>
    <row r="304" spans="1:18" ht="42" hidden="1" x14ac:dyDescent="0.4">
      <c r="A304" s="169"/>
      <c r="B304" s="170"/>
      <c r="C304" s="154"/>
      <c r="D304" s="140" t="s">
        <v>742</v>
      </c>
      <c r="E304" s="141">
        <v>60</v>
      </c>
      <c r="F304" s="141">
        <v>2500000</v>
      </c>
      <c r="G304" s="146"/>
      <c r="H304" s="196"/>
      <c r="I304" s="196"/>
      <c r="J304" s="196"/>
      <c r="K304" s="197"/>
      <c r="L304" s="126"/>
      <c r="M304" s="126"/>
      <c r="N304" s="126"/>
      <c r="O304" s="179"/>
      <c r="P304" s="179"/>
      <c r="Q304" s="179"/>
      <c r="R304" s="179"/>
    </row>
    <row r="305" spans="1:18" ht="42" hidden="1" x14ac:dyDescent="0.4">
      <c r="A305" s="169"/>
      <c r="B305" s="170"/>
      <c r="C305" s="154"/>
      <c r="D305" s="140" t="s">
        <v>743</v>
      </c>
      <c r="E305" s="141">
        <v>60</v>
      </c>
      <c r="F305" s="141">
        <v>3750000</v>
      </c>
      <c r="G305" s="146"/>
      <c r="H305" s="196"/>
      <c r="I305" s="196"/>
      <c r="J305" s="196"/>
      <c r="K305" s="197"/>
      <c r="L305" s="126"/>
      <c r="M305" s="126"/>
      <c r="N305" s="126"/>
      <c r="O305" s="179"/>
      <c r="P305" s="179"/>
      <c r="Q305" s="179"/>
      <c r="R305" s="179"/>
    </row>
    <row r="306" spans="1:18" ht="42" hidden="1" x14ac:dyDescent="0.4">
      <c r="A306" s="169"/>
      <c r="B306" s="170"/>
      <c r="C306" s="154"/>
      <c r="D306" s="140" t="s">
        <v>744</v>
      </c>
      <c r="E306" s="141">
        <v>60</v>
      </c>
      <c r="F306" s="141">
        <v>5000000</v>
      </c>
      <c r="G306" s="146"/>
      <c r="H306" s="196"/>
      <c r="I306" s="196"/>
      <c r="J306" s="196"/>
      <c r="K306" s="197"/>
      <c r="L306" s="126"/>
      <c r="M306" s="126"/>
      <c r="N306" s="126"/>
      <c r="O306" s="179"/>
      <c r="P306" s="179"/>
      <c r="Q306" s="179"/>
      <c r="R306" s="179"/>
    </row>
    <row r="307" spans="1:18" ht="42" hidden="1" x14ac:dyDescent="0.4">
      <c r="A307" s="169"/>
      <c r="B307" s="170"/>
      <c r="C307" s="154"/>
      <c r="D307" s="140" t="s">
        <v>745</v>
      </c>
      <c r="E307" s="141">
        <v>60</v>
      </c>
      <c r="F307" s="141">
        <v>2500000</v>
      </c>
      <c r="G307" s="146"/>
      <c r="H307" s="196"/>
      <c r="I307" s="196"/>
      <c r="J307" s="196"/>
      <c r="K307" s="197"/>
      <c r="L307" s="126"/>
      <c r="M307" s="126"/>
      <c r="N307" s="126"/>
      <c r="O307" s="179"/>
      <c r="P307" s="179"/>
      <c r="Q307" s="179"/>
      <c r="R307" s="179"/>
    </row>
    <row r="308" spans="1:18" ht="42" hidden="1" x14ac:dyDescent="0.4">
      <c r="A308" s="169"/>
      <c r="B308" s="170"/>
      <c r="C308" s="154"/>
      <c r="D308" s="140" t="s">
        <v>746</v>
      </c>
      <c r="E308" s="141">
        <v>60</v>
      </c>
      <c r="F308" s="141">
        <v>3750000</v>
      </c>
      <c r="G308" s="146"/>
      <c r="H308" s="196"/>
      <c r="I308" s="196"/>
      <c r="J308" s="196"/>
      <c r="K308" s="197"/>
      <c r="L308" s="126"/>
      <c r="M308" s="146"/>
      <c r="N308" s="146"/>
      <c r="O308" s="179"/>
      <c r="P308" s="179"/>
      <c r="Q308" s="179"/>
      <c r="R308" s="179"/>
    </row>
    <row r="309" spans="1:18" ht="42" hidden="1" x14ac:dyDescent="0.4">
      <c r="A309" s="169"/>
      <c r="B309" s="170"/>
      <c r="C309" s="154"/>
      <c r="D309" s="140" t="s">
        <v>747</v>
      </c>
      <c r="E309" s="141">
        <v>60</v>
      </c>
      <c r="F309" s="141">
        <v>5000000</v>
      </c>
      <c r="G309" s="146"/>
      <c r="H309" s="196"/>
      <c r="I309" s="196"/>
      <c r="J309" s="196"/>
      <c r="K309" s="197"/>
      <c r="L309" s="126"/>
      <c r="M309" s="126"/>
      <c r="N309" s="126"/>
      <c r="O309" s="179"/>
      <c r="P309" s="179"/>
      <c r="Q309" s="179"/>
      <c r="R309" s="179"/>
    </row>
    <row r="310" spans="1:18" ht="42" hidden="1" x14ac:dyDescent="0.4">
      <c r="A310" s="169"/>
      <c r="B310" s="170"/>
      <c r="C310" s="154"/>
      <c r="D310" s="140" t="s">
        <v>748</v>
      </c>
      <c r="E310" s="141">
        <v>60</v>
      </c>
      <c r="F310" s="141">
        <v>2500000</v>
      </c>
      <c r="G310" s="146"/>
      <c r="H310" s="196"/>
      <c r="I310" s="196"/>
      <c r="J310" s="196"/>
      <c r="K310" s="197"/>
      <c r="L310" s="126"/>
      <c r="M310" s="126"/>
      <c r="N310" s="126"/>
      <c r="O310" s="179"/>
      <c r="P310" s="179"/>
      <c r="Q310" s="179"/>
      <c r="R310" s="179"/>
    </row>
    <row r="311" spans="1:18" ht="42" hidden="1" x14ac:dyDescent="0.4">
      <c r="A311" s="169"/>
      <c r="B311" s="170"/>
      <c r="C311" s="154"/>
      <c r="D311" s="140" t="s">
        <v>749</v>
      </c>
      <c r="E311" s="141">
        <v>60</v>
      </c>
      <c r="F311" s="141">
        <v>3750000</v>
      </c>
      <c r="G311" s="146"/>
      <c r="H311" s="196"/>
      <c r="I311" s="196"/>
      <c r="J311" s="196"/>
      <c r="K311" s="197"/>
      <c r="L311" s="126"/>
      <c r="M311" s="126"/>
      <c r="N311" s="126"/>
      <c r="O311" s="179"/>
      <c r="P311" s="179"/>
      <c r="Q311" s="179"/>
      <c r="R311" s="179"/>
    </row>
    <row r="312" spans="1:18" ht="42" hidden="1" x14ac:dyDescent="0.4">
      <c r="A312" s="169"/>
      <c r="B312" s="170"/>
      <c r="C312" s="154"/>
      <c r="D312" s="140" t="s">
        <v>750</v>
      </c>
      <c r="E312" s="141">
        <v>60</v>
      </c>
      <c r="F312" s="141">
        <v>5000000</v>
      </c>
      <c r="G312" s="146"/>
      <c r="H312" s="196"/>
      <c r="I312" s="196"/>
      <c r="J312" s="196"/>
      <c r="K312" s="197"/>
      <c r="L312" s="126"/>
      <c r="M312" s="146"/>
      <c r="N312" s="146"/>
      <c r="O312" s="179"/>
      <c r="P312" s="179"/>
      <c r="Q312" s="179"/>
      <c r="R312" s="179"/>
    </row>
    <row r="313" spans="1:18" ht="42" hidden="1" x14ac:dyDescent="0.4">
      <c r="A313" s="169"/>
      <c r="B313" s="170"/>
      <c r="C313" s="154"/>
      <c r="D313" s="140" t="s">
        <v>751</v>
      </c>
      <c r="E313" s="141">
        <v>50</v>
      </c>
      <c r="F313" s="141">
        <v>2500000</v>
      </c>
      <c r="G313" s="146"/>
      <c r="H313" s="196"/>
      <c r="I313" s="196"/>
      <c r="J313" s="196"/>
      <c r="K313" s="197"/>
      <c r="L313" s="126"/>
      <c r="M313" s="126"/>
      <c r="N313" s="126"/>
      <c r="O313" s="179"/>
      <c r="P313" s="179"/>
      <c r="Q313" s="179"/>
      <c r="R313" s="179"/>
    </row>
    <row r="314" spans="1:18" ht="42" hidden="1" x14ac:dyDescent="0.4">
      <c r="A314" s="169"/>
      <c r="B314" s="170"/>
      <c r="C314" s="154"/>
      <c r="D314" s="140" t="s">
        <v>752</v>
      </c>
      <c r="E314" s="141">
        <v>50</v>
      </c>
      <c r="F314" s="141">
        <v>2500000</v>
      </c>
      <c r="G314" s="146"/>
      <c r="H314" s="196"/>
      <c r="I314" s="196"/>
      <c r="J314" s="196"/>
      <c r="K314" s="197"/>
      <c r="L314" s="126"/>
      <c r="M314" s="126"/>
      <c r="N314" s="126"/>
      <c r="O314" s="179"/>
      <c r="P314" s="179"/>
      <c r="Q314" s="179"/>
      <c r="R314" s="179"/>
    </row>
    <row r="315" spans="1:18" ht="42" hidden="1" x14ac:dyDescent="0.4">
      <c r="A315" s="169"/>
      <c r="B315" s="170"/>
      <c r="C315" s="154"/>
      <c r="D315" s="140" t="s">
        <v>753</v>
      </c>
      <c r="E315" s="141">
        <v>50</v>
      </c>
      <c r="F315" s="141">
        <v>2500000</v>
      </c>
      <c r="G315" s="146"/>
      <c r="H315" s="196"/>
      <c r="I315" s="196"/>
      <c r="J315" s="196"/>
      <c r="K315" s="197"/>
      <c r="L315" s="126"/>
      <c r="M315" s="126"/>
      <c r="N315" s="126"/>
      <c r="O315" s="179"/>
      <c r="P315" s="179"/>
      <c r="Q315" s="179"/>
      <c r="R315" s="179"/>
    </row>
    <row r="316" spans="1:18" ht="42" hidden="1" x14ac:dyDescent="0.4">
      <c r="A316" s="169"/>
      <c r="B316" s="170"/>
      <c r="C316" s="154"/>
      <c r="D316" s="140" t="s">
        <v>754</v>
      </c>
      <c r="E316" s="141">
        <v>50</v>
      </c>
      <c r="F316" s="141">
        <v>2500000</v>
      </c>
      <c r="G316" s="146"/>
      <c r="H316" s="196"/>
      <c r="I316" s="196"/>
      <c r="J316" s="196"/>
      <c r="K316" s="197"/>
      <c r="L316" s="126"/>
      <c r="M316" s="146"/>
      <c r="N316" s="146"/>
      <c r="O316" s="179"/>
      <c r="P316" s="179"/>
      <c r="Q316" s="180"/>
      <c r="R316" s="180"/>
    </row>
    <row r="317" spans="1:18" ht="42" hidden="1" x14ac:dyDescent="0.4">
      <c r="A317" s="169"/>
      <c r="B317" s="170"/>
      <c r="C317" s="154"/>
      <c r="D317" s="140" t="s">
        <v>755</v>
      </c>
      <c r="E317" s="141">
        <v>50</v>
      </c>
      <c r="F317" s="141">
        <v>2500000</v>
      </c>
      <c r="G317" s="146"/>
      <c r="H317" s="196"/>
      <c r="I317" s="196"/>
      <c r="J317" s="196"/>
      <c r="K317" s="197"/>
      <c r="L317" s="126"/>
      <c r="M317" s="146"/>
      <c r="N317" s="146"/>
      <c r="O317" s="179"/>
      <c r="P317" s="179"/>
      <c r="Q317" s="180"/>
      <c r="R317" s="180"/>
    </row>
    <row r="318" spans="1:18" ht="42" hidden="1" x14ac:dyDescent="0.4">
      <c r="A318" s="169"/>
      <c r="B318" s="170"/>
      <c r="C318" s="154"/>
      <c r="D318" s="140" t="s">
        <v>756</v>
      </c>
      <c r="E318" s="141">
        <v>50</v>
      </c>
      <c r="F318" s="141">
        <v>2500000</v>
      </c>
      <c r="G318" s="146"/>
      <c r="H318" s="196"/>
      <c r="I318" s="196"/>
      <c r="J318" s="196"/>
      <c r="K318" s="197"/>
      <c r="L318" s="126"/>
      <c r="M318" s="146"/>
      <c r="N318" s="146"/>
      <c r="O318" s="179"/>
      <c r="P318" s="179"/>
      <c r="Q318" s="180"/>
      <c r="R318" s="180"/>
    </row>
    <row r="319" spans="1:18" ht="42" hidden="1" x14ac:dyDescent="0.4">
      <c r="A319" s="169"/>
      <c r="B319" s="170"/>
      <c r="C319" s="154"/>
      <c r="D319" s="140" t="s">
        <v>757</v>
      </c>
      <c r="E319" s="141">
        <v>50</v>
      </c>
      <c r="F319" s="141">
        <v>2500000</v>
      </c>
      <c r="G319" s="146"/>
      <c r="H319" s="196"/>
      <c r="I319" s="196"/>
      <c r="J319" s="196"/>
      <c r="K319" s="197"/>
      <c r="L319" s="126"/>
      <c r="M319" s="126"/>
      <c r="N319" s="126"/>
      <c r="O319" s="179"/>
      <c r="P319" s="179"/>
      <c r="Q319" s="180"/>
      <c r="R319" s="180"/>
    </row>
    <row r="320" spans="1:18" ht="42" hidden="1" x14ac:dyDescent="0.4">
      <c r="A320" s="169"/>
      <c r="B320" s="170"/>
      <c r="C320" s="159"/>
      <c r="D320" s="140" t="s">
        <v>758</v>
      </c>
      <c r="E320" s="141">
        <v>50</v>
      </c>
      <c r="F320" s="141">
        <v>2500000</v>
      </c>
      <c r="G320" s="146"/>
      <c r="H320" s="196"/>
      <c r="I320" s="196"/>
      <c r="J320" s="196"/>
      <c r="K320" s="197"/>
      <c r="L320" s="126"/>
      <c r="M320" s="126"/>
      <c r="N320" s="126"/>
      <c r="O320" s="179"/>
      <c r="P320" s="179"/>
      <c r="Q320" s="180"/>
      <c r="R320" s="180"/>
    </row>
    <row r="321" spans="1:18" ht="42" hidden="1" x14ac:dyDescent="0.4">
      <c r="A321" s="169"/>
      <c r="B321" s="170"/>
      <c r="C321" s="139" t="s">
        <v>419</v>
      </c>
      <c r="D321" s="140" t="s">
        <v>759</v>
      </c>
      <c r="E321" s="141">
        <v>45</v>
      </c>
      <c r="F321" s="141">
        <v>600000</v>
      </c>
      <c r="G321" s="146"/>
      <c r="H321" s="196"/>
      <c r="I321" s="196"/>
      <c r="J321" s="196"/>
      <c r="K321" s="197"/>
      <c r="L321" s="126"/>
      <c r="M321" s="126"/>
      <c r="N321" s="126"/>
      <c r="O321" s="179"/>
      <c r="P321" s="179"/>
      <c r="Q321" s="180"/>
      <c r="R321" s="180"/>
    </row>
    <row r="322" spans="1:18" ht="42" hidden="1" x14ac:dyDescent="0.4">
      <c r="A322" s="169"/>
      <c r="B322" s="170"/>
      <c r="C322" s="154"/>
      <c r="D322" s="140" t="s">
        <v>760</v>
      </c>
      <c r="E322" s="141">
        <v>45</v>
      </c>
      <c r="F322" s="141">
        <v>600000</v>
      </c>
      <c r="G322" s="146"/>
      <c r="H322" s="196"/>
      <c r="I322" s="196"/>
      <c r="J322" s="196"/>
      <c r="K322" s="197"/>
      <c r="L322" s="126"/>
      <c r="M322" s="126"/>
      <c r="N322" s="126"/>
      <c r="O322" s="179"/>
      <c r="P322" s="179"/>
      <c r="Q322" s="180"/>
      <c r="R322" s="180"/>
    </row>
    <row r="323" spans="1:18" ht="42" hidden="1" x14ac:dyDescent="0.4">
      <c r="A323" s="169"/>
      <c r="B323" s="170"/>
      <c r="C323" s="154"/>
      <c r="D323" s="140" t="s">
        <v>761</v>
      </c>
      <c r="E323" s="141">
        <v>45</v>
      </c>
      <c r="F323" s="141">
        <v>600000</v>
      </c>
      <c r="G323" s="146"/>
      <c r="H323" s="196"/>
      <c r="I323" s="196"/>
      <c r="J323" s="196"/>
      <c r="K323" s="197"/>
      <c r="L323" s="126"/>
      <c r="M323" s="126"/>
      <c r="N323" s="126"/>
      <c r="O323" s="179"/>
      <c r="P323" s="179"/>
      <c r="Q323" s="180"/>
      <c r="R323" s="180"/>
    </row>
    <row r="324" spans="1:18" ht="42" hidden="1" x14ac:dyDescent="0.4">
      <c r="A324" s="169"/>
      <c r="B324" s="170"/>
      <c r="C324" s="154"/>
      <c r="D324" s="140" t="s">
        <v>762</v>
      </c>
      <c r="E324" s="141">
        <v>45</v>
      </c>
      <c r="F324" s="141">
        <v>600000</v>
      </c>
      <c r="G324" s="146"/>
      <c r="H324" s="196"/>
      <c r="I324" s="196"/>
      <c r="J324" s="196"/>
      <c r="K324" s="197"/>
      <c r="L324" s="126"/>
      <c r="M324" s="126"/>
      <c r="N324" s="126"/>
      <c r="O324" s="179"/>
      <c r="P324" s="179"/>
      <c r="Q324" s="180"/>
      <c r="R324" s="180"/>
    </row>
    <row r="325" spans="1:18" ht="42" hidden="1" x14ac:dyDescent="0.4">
      <c r="A325" s="169"/>
      <c r="B325" s="170"/>
      <c r="C325" s="154"/>
      <c r="D325" s="140" t="s">
        <v>763</v>
      </c>
      <c r="E325" s="141">
        <v>45</v>
      </c>
      <c r="F325" s="141">
        <v>600000</v>
      </c>
      <c r="G325" s="146"/>
      <c r="H325" s="196"/>
      <c r="I325" s="196"/>
      <c r="J325" s="196"/>
      <c r="K325" s="197"/>
      <c r="L325" s="126"/>
      <c r="M325" s="126"/>
      <c r="N325" s="126"/>
      <c r="O325" s="179"/>
      <c r="P325" s="179"/>
      <c r="Q325" s="180"/>
      <c r="R325" s="180"/>
    </row>
    <row r="326" spans="1:18" ht="42" hidden="1" x14ac:dyDescent="0.4">
      <c r="A326" s="169"/>
      <c r="B326" s="170"/>
      <c r="C326" s="159"/>
      <c r="D326" s="140" t="s">
        <v>764</v>
      </c>
      <c r="E326" s="141">
        <v>45</v>
      </c>
      <c r="F326" s="141">
        <v>600000</v>
      </c>
      <c r="G326" s="146"/>
      <c r="H326" s="196"/>
      <c r="I326" s="196"/>
      <c r="J326" s="196"/>
      <c r="K326" s="197"/>
      <c r="L326" s="126"/>
      <c r="M326" s="126"/>
      <c r="N326" s="126"/>
      <c r="O326" s="179"/>
      <c r="P326" s="179"/>
      <c r="Q326" s="180"/>
      <c r="R326" s="180"/>
    </row>
    <row r="327" spans="1:18" ht="42" hidden="1" x14ac:dyDescent="0.4">
      <c r="A327" s="169"/>
      <c r="B327" s="170"/>
      <c r="C327" s="139" t="s">
        <v>419</v>
      </c>
      <c r="D327" s="140" t="s">
        <v>765</v>
      </c>
      <c r="E327" s="141">
        <v>45</v>
      </c>
      <c r="F327" s="141">
        <v>600000</v>
      </c>
      <c r="G327" s="146"/>
      <c r="H327" s="196"/>
      <c r="I327" s="196"/>
      <c r="J327" s="196"/>
      <c r="K327" s="197"/>
      <c r="L327" s="126"/>
      <c r="M327" s="126"/>
      <c r="N327" s="126"/>
      <c r="O327" s="179"/>
      <c r="P327" s="179"/>
      <c r="Q327" s="180"/>
      <c r="R327" s="180"/>
    </row>
    <row r="328" spans="1:18" ht="42" hidden="1" x14ac:dyDescent="0.4">
      <c r="A328" s="169"/>
      <c r="B328" s="170"/>
      <c r="C328" s="154"/>
      <c r="D328" s="140" t="s">
        <v>766</v>
      </c>
      <c r="E328" s="141">
        <v>45</v>
      </c>
      <c r="F328" s="141">
        <v>600000</v>
      </c>
      <c r="G328" s="146"/>
      <c r="H328" s="196"/>
      <c r="I328" s="196"/>
      <c r="J328" s="196"/>
      <c r="K328" s="197"/>
      <c r="L328" s="126"/>
      <c r="M328" s="146"/>
      <c r="N328" s="146"/>
      <c r="O328" s="179"/>
      <c r="P328" s="179"/>
      <c r="Q328" s="180"/>
      <c r="R328" s="180"/>
    </row>
    <row r="329" spans="1:18" ht="42" hidden="1" x14ac:dyDescent="0.4">
      <c r="A329" s="169"/>
      <c r="B329" s="170"/>
      <c r="C329" s="154"/>
      <c r="D329" s="140" t="s">
        <v>767</v>
      </c>
      <c r="E329" s="141">
        <v>45</v>
      </c>
      <c r="F329" s="141">
        <v>600000</v>
      </c>
      <c r="G329" s="146"/>
      <c r="H329" s="196"/>
      <c r="I329" s="196"/>
      <c r="J329" s="196"/>
      <c r="K329" s="197"/>
      <c r="L329" s="126"/>
      <c r="M329" s="146"/>
      <c r="N329" s="146"/>
      <c r="O329" s="179"/>
      <c r="P329" s="179"/>
      <c r="Q329" s="180"/>
      <c r="R329" s="180"/>
    </row>
    <row r="330" spans="1:18" ht="42" hidden="1" x14ac:dyDescent="0.4">
      <c r="A330" s="169"/>
      <c r="B330" s="170"/>
      <c r="C330" s="154"/>
      <c r="D330" s="140" t="s">
        <v>768</v>
      </c>
      <c r="E330" s="141">
        <v>45</v>
      </c>
      <c r="F330" s="141">
        <v>600000</v>
      </c>
      <c r="G330" s="146"/>
      <c r="H330" s="196"/>
      <c r="I330" s="196"/>
      <c r="J330" s="196"/>
      <c r="K330" s="197"/>
      <c r="L330" s="126"/>
      <c r="M330" s="146"/>
      <c r="N330" s="146"/>
      <c r="O330" s="179"/>
      <c r="P330" s="179"/>
      <c r="Q330" s="180"/>
      <c r="R330" s="180"/>
    </row>
    <row r="331" spans="1:18" ht="42" hidden="1" x14ac:dyDescent="0.4">
      <c r="A331" s="169"/>
      <c r="B331" s="170"/>
      <c r="C331" s="154"/>
      <c r="D331" s="140" t="s">
        <v>769</v>
      </c>
      <c r="E331" s="141">
        <v>45</v>
      </c>
      <c r="F331" s="141">
        <v>600000</v>
      </c>
      <c r="G331" s="146"/>
      <c r="H331" s="196"/>
      <c r="I331" s="196"/>
      <c r="J331" s="196"/>
      <c r="K331" s="197"/>
      <c r="L331" s="126"/>
      <c r="M331" s="126"/>
      <c r="N331" s="126"/>
      <c r="O331" s="179"/>
      <c r="P331" s="179"/>
      <c r="Q331" s="180"/>
      <c r="R331" s="180"/>
    </row>
    <row r="332" spans="1:18" ht="42" hidden="1" x14ac:dyDescent="0.4">
      <c r="A332" s="169"/>
      <c r="B332" s="170"/>
      <c r="C332" s="154"/>
      <c r="D332" s="140" t="s">
        <v>770</v>
      </c>
      <c r="E332" s="141">
        <v>45</v>
      </c>
      <c r="F332" s="141">
        <v>600000</v>
      </c>
      <c r="G332" s="146"/>
      <c r="H332" s="196"/>
      <c r="I332" s="196"/>
      <c r="J332" s="196"/>
      <c r="K332" s="197"/>
      <c r="L332" s="126"/>
      <c r="M332" s="126"/>
      <c r="N332" s="126"/>
      <c r="O332" s="179"/>
      <c r="P332" s="179"/>
      <c r="Q332" s="180"/>
      <c r="R332" s="180"/>
    </row>
    <row r="333" spans="1:18" ht="42" hidden="1" x14ac:dyDescent="0.4">
      <c r="A333" s="169"/>
      <c r="B333" s="170"/>
      <c r="C333" s="154"/>
      <c r="D333" s="140" t="s">
        <v>771</v>
      </c>
      <c r="E333" s="141">
        <v>45</v>
      </c>
      <c r="F333" s="141">
        <v>600000</v>
      </c>
      <c r="G333" s="146"/>
      <c r="H333" s="196"/>
      <c r="I333" s="196"/>
      <c r="J333" s="196"/>
      <c r="K333" s="197"/>
      <c r="L333" s="126"/>
      <c r="M333" s="126"/>
      <c r="N333" s="126"/>
      <c r="O333" s="179"/>
      <c r="P333" s="179"/>
      <c r="Q333" s="180"/>
      <c r="R333" s="180"/>
    </row>
    <row r="334" spans="1:18" ht="42" hidden="1" x14ac:dyDescent="0.4">
      <c r="A334" s="169"/>
      <c r="B334" s="170"/>
      <c r="C334" s="154"/>
      <c r="D334" s="140" t="s">
        <v>772</v>
      </c>
      <c r="E334" s="141">
        <v>45</v>
      </c>
      <c r="F334" s="141">
        <v>600000</v>
      </c>
      <c r="G334" s="146"/>
      <c r="H334" s="196"/>
      <c r="I334" s="196"/>
      <c r="J334" s="196"/>
      <c r="K334" s="197"/>
      <c r="L334" s="126"/>
      <c r="M334" s="126"/>
      <c r="N334" s="126"/>
      <c r="O334" s="179"/>
      <c r="P334" s="179"/>
      <c r="Q334" s="180"/>
      <c r="R334" s="180"/>
    </row>
    <row r="335" spans="1:18" ht="42" hidden="1" x14ac:dyDescent="0.4">
      <c r="A335" s="169"/>
      <c r="B335" s="170"/>
      <c r="C335" s="154"/>
      <c r="D335" s="140" t="s">
        <v>773</v>
      </c>
      <c r="E335" s="141">
        <v>45</v>
      </c>
      <c r="F335" s="141">
        <v>600000</v>
      </c>
      <c r="G335" s="146"/>
      <c r="H335" s="196"/>
      <c r="I335" s="196"/>
      <c r="J335" s="196"/>
      <c r="K335" s="197"/>
      <c r="L335" s="126"/>
      <c r="M335" s="126"/>
      <c r="N335" s="126"/>
      <c r="O335" s="179"/>
      <c r="P335" s="179"/>
      <c r="Q335" s="180"/>
      <c r="R335" s="180"/>
    </row>
    <row r="336" spans="1:18" ht="42" hidden="1" x14ac:dyDescent="0.4">
      <c r="A336" s="169"/>
      <c r="B336" s="170"/>
      <c r="C336" s="154"/>
      <c r="D336" s="140" t="s">
        <v>774</v>
      </c>
      <c r="E336" s="141">
        <v>45</v>
      </c>
      <c r="F336" s="141">
        <v>600000</v>
      </c>
      <c r="G336" s="146"/>
      <c r="H336" s="196"/>
      <c r="I336" s="196"/>
      <c r="J336" s="196"/>
      <c r="K336" s="197"/>
      <c r="L336" s="126"/>
      <c r="M336" s="126"/>
      <c r="N336" s="126"/>
      <c r="O336" s="179"/>
      <c r="P336" s="179"/>
      <c r="Q336" s="180"/>
      <c r="R336" s="180"/>
    </row>
    <row r="337" spans="1:18" ht="42" hidden="1" x14ac:dyDescent="0.4">
      <c r="A337" s="169"/>
      <c r="B337" s="170"/>
      <c r="C337" s="154"/>
      <c r="D337" s="140" t="s">
        <v>775</v>
      </c>
      <c r="E337" s="141">
        <v>45</v>
      </c>
      <c r="F337" s="141">
        <v>600000</v>
      </c>
      <c r="G337" s="146"/>
      <c r="H337" s="196"/>
      <c r="I337" s="196"/>
      <c r="J337" s="196"/>
      <c r="K337" s="197"/>
      <c r="L337" s="126"/>
      <c r="M337" s="126"/>
      <c r="N337" s="126"/>
      <c r="O337" s="179"/>
      <c r="P337" s="179"/>
      <c r="Q337" s="180"/>
      <c r="R337" s="180"/>
    </row>
    <row r="338" spans="1:18" ht="42" hidden="1" x14ac:dyDescent="0.4">
      <c r="A338" s="169"/>
      <c r="B338" s="170"/>
      <c r="C338" s="154"/>
      <c r="D338" s="140" t="s">
        <v>776</v>
      </c>
      <c r="E338" s="141">
        <v>45</v>
      </c>
      <c r="F338" s="141">
        <v>600000</v>
      </c>
      <c r="G338" s="146"/>
      <c r="H338" s="196"/>
      <c r="I338" s="196"/>
      <c r="J338" s="196"/>
      <c r="K338" s="197"/>
      <c r="L338" s="126"/>
      <c r="M338" s="126"/>
      <c r="N338" s="126"/>
      <c r="O338" s="179"/>
      <c r="P338" s="179"/>
      <c r="Q338" s="180"/>
      <c r="R338" s="180"/>
    </row>
    <row r="339" spans="1:18" ht="42" hidden="1" x14ac:dyDescent="0.4">
      <c r="A339" s="169"/>
      <c r="B339" s="170"/>
      <c r="C339" s="154"/>
      <c r="D339" s="140" t="s">
        <v>777</v>
      </c>
      <c r="E339" s="141">
        <v>45</v>
      </c>
      <c r="F339" s="141">
        <v>600000</v>
      </c>
      <c r="G339" s="146"/>
      <c r="H339" s="196"/>
      <c r="I339" s="196"/>
      <c r="J339" s="196"/>
      <c r="K339" s="197"/>
      <c r="L339" s="126"/>
      <c r="M339" s="126"/>
      <c r="N339" s="126"/>
      <c r="O339" s="179"/>
      <c r="P339" s="179"/>
      <c r="Q339" s="180"/>
      <c r="R339" s="180"/>
    </row>
    <row r="340" spans="1:18" ht="42" hidden="1" x14ac:dyDescent="0.4">
      <c r="A340" s="169"/>
      <c r="B340" s="170"/>
      <c r="C340" s="154"/>
      <c r="D340" s="140" t="s">
        <v>778</v>
      </c>
      <c r="E340" s="141">
        <v>45</v>
      </c>
      <c r="F340" s="141">
        <v>600000</v>
      </c>
      <c r="G340" s="146"/>
      <c r="H340" s="196"/>
      <c r="I340" s="196"/>
      <c r="J340" s="196"/>
      <c r="K340" s="197"/>
      <c r="L340" s="126"/>
      <c r="M340" s="146"/>
      <c r="N340" s="146"/>
      <c r="O340" s="179"/>
      <c r="P340" s="179"/>
      <c r="Q340" s="180"/>
      <c r="R340" s="180"/>
    </row>
    <row r="341" spans="1:18" ht="42" hidden="1" x14ac:dyDescent="0.4">
      <c r="A341" s="169"/>
      <c r="B341" s="170"/>
      <c r="C341" s="154"/>
      <c r="D341" s="140" t="s">
        <v>779</v>
      </c>
      <c r="E341" s="141">
        <v>45</v>
      </c>
      <c r="F341" s="141">
        <v>600000</v>
      </c>
      <c r="G341" s="146"/>
      <c r="H341" s="196"/>
      <c r="I341" s="196"/>
      <c r="J341" s="196"/>
      <c r="K341" s="197"/>
      <c r="L341" s="126"/>
      <c r="M341" s="126"/>
      <c r="N341" s="126"/>
      <c r="O341" s="179"/>
      <c r="P341" s="179"/>
      <c r="Q341" s="180"/>
      <c r="R341" s="180"/>
    </row>
    <row r="342" spans="1:18" ht="42" hidden="1" x14ac:dyDescent="0.4">
      <c r="A342" s="169"/>
      <c r="B342" s="170"/>
      <c r="C342" s="154"/>
      <c r="D342" s="140" t="s">
        <v>780</v>
      </c>
      <c r="E342" s="141">
        <v>45</v>
      </c>
      <c r="F342" s="141">
        <v>600000</v>
      </c>
      <c r="G342" s="146"/>
      <c r="H342" s="196"/>
      <c r="I342" s="196"/>
      <c r="J342" s="196"/>
      <c r="K342" s="197"/>
      <c r="L342" s="126"/>
      <c r="M342" s="126"/>
      <c r="N342" s="126"/>
      <c r="O342" s="179"/>
      <c r="P342" s="179"/>
      <c r="Q342" s="180"/>
      <c r="R342" s="180"/>
    </row>
    <row r="343" spans="1:18" ht="42" hidden="1" x14ac:dyDescent="0.4">
      <c r="A343" s="169"/>
      <c r="B343" s="170"/>
      <c r="C343" s="154"/>
      <c r="D343" s="140" t="s">
        <v>781</v>
      </c>
      <c r="E343" s="141">
        <v>45</v>
      </c>
      <c r="F343" s="141">
        <v>600000</v>
      </c>
      <c r="G343" s="146"/>
      <c r="H343" s="196"/>
      <c r="I343" s="196"/>
      <c r="J343" s="196"/>
      <c r="K343" s="197"/>
      <c r="L343" s="126"/>
      <c r="M343" s="126"/>
      <c r="N343" s="126"/>
      <c r="O343" s="179"/>
      <c r="P343" s="179"/>
      <c r="Q343" s="180"/>
      <c r="R343" s="180"/>
    </row>
    <row r="344" spans="1:18" ht="42" hidden="1" x14ac:dyDescent="0.4">
      <c r="A344" s="169"/>
      <c r="B344" s="170"/>
      <c r="C344" s="154"/>
      <c r="D344" s="140" t="s">
        <v>782</v>
      </c>
      <c r="E344" s="141">
        <v>45</v>
      </c>
      <c r="F344" s="141">
        <v>600000</v>
      </c>
      <c r="G344" s="146"/>
      <c r="H344" s="196"/>
      <c r="I344" s="196"/>
      <c r="J344" s="196"/>
      <c r="K344" s="197"/>
      <c r="L344" s="126"/>
      <c r="M344" s="146"/>
      <c r="N344" s="146"/>
      <c r="O344" s="179"/>
      <c r="P344" s="179"/>
      <c r="Q344" s="180"/>
      <c r="R344" s="180"/>
    </row>
    <row r="345" spans="1:18" ht="21" hidden="1" x14ac:dyDescent="0.4">
      <c r="A345" s="169"/>
      <c r="B345" s="170"/>
      <c r="C345" s="154"/>
      <c r="D345" s="140" t="s">
        <v>783</v>
      </c>
      <c r="E345" s="141">
        <v>45</v>
      </c>
      <c r="F345" s="141">
        <v>600000</v>
      </c>
      <c r="G345" s="146"/>
      <c r="H345" s="196"/>
      <c r="I345" s="196"/>
      <c r="J345" s="196"/>
      <c r="K345" s="197"/>
      <c r="L345" s="126"/>
      <c r="M345" s="126"/>
      <c r="N345" s="126"/>
      <c r="O345" s="179"/>
      <c r="P345" s="179"/>
      <c r="Q345" s="180"/>
      <c r="R345" s="180"/>
    </row>
    <row r="346" spans="1:18" ht="42" hidden="1" x14ac:dyDescent="0.4">
      <c r="A346" s="169"/>
      <c r="B346" s="170"/>
      <c r="C346" s="154"/>
      <c r="D346" s="140" t="s">
        <v>784</v>
      </c>
      <c r="E346" s="141">
        <v>45</v>
      </c>
      <c r="F346" s="141">
        <v>600000</v>
      </c>
      <c r="G346" s="146"/>
      <c r="H346" s="196"/>
      <c r="I346" s="196"/>
      <c r="J346" s="196"/>
      <c r="K346" s="197"/>
      <c r="L346" s="126"/>
      <c r="M346" s="126"/>
      <c r="N346" s="126"/>
      <c r="O346" s="179"/>
      <c r="P346" s="179"/>
      <c r="Q346" s="180"/>
      <c r="R346" s="180"/>
    </row>
    <row r="347" spans="1:18" ht="42" hidden="1" x14ac:dyDescent="0.4">
      <c r="A347" s="169"/>
      <c r="B347" s="170"/>
      <c r="C347" s="154"/>
      <c r="D347" s="140" t="s">
        <v>785</v>
      </c>
      <c r="E347" s="141">
        <v>45</v>
      </c>
      <c r="F347" s="141">
        <v>600000</v>
      </c>
      <c r="G347" s="146"/>
      <c r="H347" s="196"/>
      <c r="I347" s="196"/>
      <c r="J347" s="196"/>
      <c r="K347" s="197"/>
      <c r="L347" s="126"/>
      <c r="M347" s="126"/>
      <c r="N347" s="126"/>
      <c r="O347" s="179"/>
      <c r="P347" s="179"/>
      <c r="Q347" s="180"/>
      <c r="R347" s="180"/>
    </row>
    <row r="348" spans="1:18" ht="42" hidden="1" x14ac:dyDescent="0.4">
      <c r="A348" s="169"/>
      <c r="B348" s="170"/>
      <c r="C348" s="154"/>
      <c r="D348" s="140" t="s">
        <v>786</v>
      </c>
      <c r="E348" s="141">
        <v>45</v>
      </c>
      <c r="F348" s="141">
        <v>600000</v>
      </c>
      <c r="G348" s="146"/>
      <c r="H348" s="196"/>
      <c r="I348" s="196"/>
      <c r="J348" s="196"/>
      <c r="K348" s="197"/>
      <c r="L348" s="126"/>
      <c r="M348" s="146"/>
      <c r="N348" s="146"/>
      <c r="O348" s="179"/>
      <c r="P348" s="179"/>
      <c r="Q348" s="180"/>
      <c r="R348" s="180"/>
    </row>
    <row r="349" spans="1:18" ht="42" hidden="1" x14ac:dyDescent="0.4">
      <c r="A349" s="169"/>
      <c r="B349" s="170"/>
      <c r="C349" s="154"/>
      <c r="D349" s="140" t="s">
        <v>787</v>
      </c>
      <c r="E349" s="141">
        <v>45</v>
      </c>
      <c r="F349" s="141">
        <v>600000</v>
      </c>
      <c r="G349" s="146"/>
      <c r="H349" s="196"/>
      <c r="I349" s="196"/>
      <c r="J349" s="196"/>
      <c r="K349" s="197"/>
      <c r="L349" s="126"/>
      <c r="M349" s="126"/>
      <c r="N349" s="126"/>
      <c r="O349" s="179"/>
      <c r="P349" s="179"/>
      <c r="Q349" s="180"/>
      <c r="R349" s="180"/>
    </row>
    <row r="350" spans="1:18" ht="42" hidden="1" x14ac:dyDescent="0.4">
      <c r="A350" s="169"/>
      <c r="B350" s="170"/>
      <c r="C350" s="154"/>
      <c r="D350" s="140" t="s">
        <v>788</v>
      </c>
      <c r="E350" s="141">
        <v>45</v>
      </c>
      <c r="F350" s="141">
        <v>600000</v>
      </c>
      <c r="G350" s="146"/>
      <c r="H350" s="196"/>
      <c r="I350" s="196"/>
      <c r="J350" s="196"/>
      <c r="K350" s="197"/>
      <c r="L350" s="126"/>
      <c r="M350" s="126"/>
      <c r="N350" s="126"/>
      <c r="O350" s="179"/>
      <c r="P350" s="179"/>
      <c r="Q350" s="180"/>
      <c r="R350" s="180"/>
    </row>
    <row r="351" spans="1:18" ht="42" hidden="1" x14ac:dyDescent="0.4">
      <c r="A351" s="169"/>
      <c r="B351" s="170"/>
      <c r="C351" s="154"/>
      <c r="D351" s="140" t="s">
        <v>789</v>
      </c>
      <c r="E351" s="141">
        <v>45</v>
      </c>
      <c r="F351" s="141">
        <v>600000</v>
      </c>
      <c r="G351" s="146"/>
      <c r="H351" s="196"/>
      <c r="I351" s="196"/>
      <c r="J351" s="196"/>
      <c r="K351" s="197"/>
      <c r="L351" s="126"/>
      <c r="M351" s="126"/>
      <c r="N351" s="126"/>
      <c r="O351" s="179"/>
      <c r="P351" s="179"/>
      <c r="Q351" s="180"/>
      <c r="R351" s="180"/>
    </row>
    <row r="352" spans="1:18" ht="42" hidden="1" x14ac:dyDescent="0.4">
      <c r="A352" s="169"/>
      <c r="B352" s="170"/>
      <c r="C352" s="154"/>
      <c r="D352" s="140" t="s">
        <v>790</v>
      </c>
      <c r="E352" s="141">
        <v>45</v>
      </c>
      <c r="F352" s="141">
        <v>600000</v>
      </c>
      <c r="G352" s="146"/>
      <c r="H352" s="196"/>
      <c r="I352" s="196"/>
      <c r="J352" s="196"/>
      <c r="K352" s="197"/>
      <c r="L352" s="126"/>
      <c r="M352" s="146"/>
      <c r="N352" s="146"/>
      <c r="O352" s="179"/>
      <c r="P352" s="179"/>
      <c r="Q352" s="180"/>
      <c r="R352" s="180"/>
    </row>
    <row r="353" spans="1:18" ht="21" hidden="1" x14ac:dyDescent="0.4">
      <c r="A353" s="169"/>
      <c r="B353" s="170"/>
      <c r="C353" s="154"/>
      <c r="D353" s="140" t="s">
        <v>791</v>
      </c>
      <c r="E353" s="141">
        <v>30</v>
      </c>
      <c r="F353" s="141">
        <v>600000</v>
      </c>
      <c r="G353" s="146"/>
      <c r="H353" s="196"/>
      <c r="I353" s="196"/>
      <c r="J353" s="196"/>
      <c r="K353" s="197"/>
      <c r="L353" s="126"/>
      <c r="M353" s="126"/>
      <c r="N353" s="126"/>
      <c r="O353" s="179"/>
      <c r="P353" s="179"/>
      <c r="Q353" s="180"/>
      <c r="R353" s="180"/>
    </row>
    <row r="354" spans="1:18" ht="42" hidden="1" x14ac:dyDescent="0.4">
      <c r="A354" s="169"/>
      <c r="B354" s="170"/>
      <c r="C354" s="154"/>
      <c r="D354" s="140" t="s">
        <v>792</v>
      </c>
      <c r="E354" s="141">
        <v>30</v>
      </c>
      <c r="F354" s="141">
        <v>600000</v>
      </c>
      <c r="G354" s="146"/>
      <c r="H354" s="196"/>
      <c r="I354" s="196"/>
      <c r="J354" s="196"/>
      <c r="K354" s="197"/>
      <c r="L354" s="126"/>
      <c r="M354" s="126"/>
      <c r="N354" s="126"/>
      <c r="O354" s="179"/>
      <c r="P354" s="179"/>
      <c r="Q354" s="180"/>
      <c r="R354" s="180"/>
    </row>
    <row r="355" spans="1:18" ht="42" hidden="1" x14ac:dyDescent="0.4">
      <c r="A355" s="185"/>
      <c r="B355" s="170"/>
      <c r="C355" s="154"/>
      <c r="D355" s="140" t="s">
        <v>793</v>
      </c>
      <c r="E355" s="141">
        <v>30</v>
      </c>
      <c r="F355" s="141">
        <v>600000</v>
      </c>
      <c r="G355" s="146"/>
      <c r="H355" s="196"/>
      <c r="I355" s="196"/>
      <c r="J355" s="196"/>
      <c r="K355" s="197"/>
      <c r="L355" s="126"/>
      <c r="M355" s="126"/>
      <c r="N355" s="126"/>
      <c r="O355" s="179"/>
      <c r="P355" s="179"/>
      <c r="Q355" s="180"/>
      <c r="R355" s="180"/>
    </row>
    <row r="356" spans="1:18" ht="42" hidden="1" x14ac:dyDescent="0.4">
      <c r="B356" s="170"/>
      <c r="C356" s="154"/>
      <c r="D356" s="140" t="s">
        <v>794</v>
      </c>
      <c r="E356" s="141">
        <v>30</v>
      </c>
      <c r="F356" s="141">
        <v>600000</v>
      </c>
      <c r="G356" s="146"/>
      <c r="H356" s="200"/>
      <c r="I356" s="200"/>
      <c r="J356" s="126"/>
      <c r="K356" s="197"/>
      <c r="L356" s="126"/>
      <c r="M356" s="146"/>
      <c r="N356" s="146"/>
      <c r="O356" s="179"/>
      <c r="P356" s="179"/>
      <c r="Q356" s="179"/>
      <c r="R356" s="179"/>
    </row>
    <row r="357" spans="1:18" ht="42" hidden="1" x14ac:dyDescent="0.4">
      <c r="A357" s="190"/>
      <c r="B357" s="170"/>
      <c r="C357" s="154"/>
      <c r="D357" s="140" t="s">
        <v>795</v>
      </c>
      <c r="E357" s="141">
        <v>30</v>
      </c>
      <c r="F357" s="141">
        <v>600000</v>
      </c>
      <c r="G357" s="146"/>
      <c r="H357" s="200"/>
      <c r="I357" s="200"/>
      <c r="J357" s="126"/>
      <c r="K357" s="197"/>
      <c r="L357" s="126"/>
      <c r="M357" s="146"/>
      <c r="N357" s="146"/>
      <c r="O357" s="179"/>
      <c r="P357" s="179"/>
      <c r="Q357" s="179"/>
      <c r="R357" s="179"/>
    </row>
    <row r="358" spans="1:18" ht="42" hidden="1" x14ac:dyDescent="0.4">
      <c r="B358" s="170"/>
      <c r="C358" s="154"/>
      <c r="D358" s="140" t="s">
        <v>796</v>
      </c>
      <c r="E358" s="141">
        <v>30</v>
      </c>
      <c r="F358" s="141">
        <v>600000</v>
      </c>
      <c r="G358" s="146"/>
      <c r="I358" s="199"/>
      <c r="J358" s="198"/>
      <c r="K358" s="197"/>
      <c r="L358" s="126"/>
      <c r="M358" s="146"/>
      <c r="N358" s="146"/>
      <c r="O358" s="179"/>
      <c r="P358" s="179"/>
      <c r="Q358" s="179"/>
      <c r="R358" s="179"/>
    </row>
    <row r="359" spans="1:18" ht="42" hidden="1" x14ac:dyDescent="0.4">
      <c r="B359" s="170"/>
      <c r="C359" s="154"/>
      <c r="D359" s="140" t="s">
        <v>797</v>
      </c>
      <c r="E359" s="141">
        <v>30</v>
      </c>
      <c r="F359" s="141">
        <v>600000</v>
      </c>
      <c r="G359" s="126"/>
      <c r="I359" s="126"/>
      <c r="J359" s="126"/>
      <c r="K359" s="197"/>
      <c r="L359" s="126"/>
      <c r="M359" s="146"/>
      <c r="N359" s="146"/>
      <c r="O359" s="179"/>
      <c r="P359" s="179"/>
      <c r="Q359" s="179"/>
      <c r="R359" s="179"/>
    </row>
    <row r="360" spans="1:18" ht="42" hidden="1" x14ac:dyDescent="0.4">
      <c r="A360" s="135"/>
      <c r="B360" s="186"/>
      <c r="C360" s="159"/>
      <c r="D360" s="140" t="s">
        <v>798</v>
      </c>
      <c r="E360" s="141">
        <v>30</v>
      </c>
      <c r="F360" s="141">
        <v>600000</v>
      </c>
      <c r="G360" s="126"/>
      <c r="I360" s="126"/>
      <c r="J360" s="126"/>
      <c r="K360" s="197"/>
      <c r="L360" s="126"/>
      <c r="M360" s="146"/>
      <c r="N360" s="146"/>
      <c r="O360" s="179"/>
      <c r="P360" s="179"/>
      <c r="Q360" s="179"/>
      <c r="R360" s="179"/>
    </row>
    <row r="361" spans="1:18" ht="42" hidden="1" x14ac:dyDescent="0.4">
      <c r="B361" s="281" t="s">
        <v>876</v>
      </c>
      <c r="C361" s="128" t="s">
        <v>241</v>
      </c>
      <c r="D361" s="140" t="s">
        <v>799</v>
      </c>
      <c r="E361" s="141">
        <v>180</v>
      </c>
      <c r="F361" s="141">
        <v>5000000</v>
      </c>
      <c r="G361" s="146"/>
      <c r="I361" s="199"/>
      <c r="J361" s="198"/>
      <c r="K361" s="197"/>
      <c r="L361" s="126"/>
      <c r="M361" s="146"/>
      <c r="N361" s="146"/>
      <c r="O361" s="179"/>
      <c r="P361" s="179"/>
      <c r="Q361" s="179"/>
      <c r="R361" s="179"/>
    </row>
    <row r="362" spans="1:18" ht="42" hidden="1" x14ac:dyDescent="0.4">
      <c r="B362" s="201"/>
      <c r="C362" s="133"/>
      <c r="D362" s="140" t="s">
        <v>800</v>
      </c>
      <c r="E362" s="141">
        <v>120</v>
      </c>
      <c r="F362" s="141">
        <v>5000000</v>
      </c>
      <c r="I362" s="205"/>
      <c r="J362" s="205"/>
      <c r="K362" s="206"/>
      <c r="L362" s="206"/>
    </row>
    <row r="363" spans="1:18" ht="52.5" hidden="1" x14ac:dyDescent="0.4">
      <c r="B363" s="282" t="s">
        <v>353</v>
      </c>
      <c r="C363" s="132" t="s">
        <v>241</v>
      </c>
      <c r="D363" s="140" t="s">
        <v>801</v>
      </c>
      <c r="E363" s="141">
        <v>112.5</v>
      </c>
      <c r="F363" s="141">
        <v>5000000</v>
      </c>
      <c r="H363" s="205"/>
      <c r="I363" s="205"/>
      <c r="J363" s="205"/>
      <c r="K363" s="206"/>
      <c r="L363" s="206"/>
    </row>
    <row r="364" spans="1:18" ht="21" hidden="1" x14ac:dyDescent="0.4">
      <c r="B364" s="265" t="s">
        <v>357</v>
      </c>
      <c r="C364" s="128" t="s">
        <v>241</v>
      </c>
      <c r="D364" s="140" t="s">
        <v>802</v>
      </c>
      <c r="E364" s="141">
        <v>150</v>
      </c>
      <c r="F364" s="141">
        <v>6000000</v>
      </c>
      <c r="H364" s="205"/>
      <c r="I364" s="205"/>
      <c r="J364" s="205"/>
      <c r="K364" s="206"/>
      <c r="L364" s="206"/>
    </row>
    <row r="365" spans="1:18" ht="21" hidden="1" x14ac:dyDescent="0.4">
      <c r="B365" s="131"/>
      <c r="C365" s="133"/>
      <c r="D365" s="140" t="s">
        <v>803</v>
      </c>
      <c r="E365" s="141">
        <v>240</v>
      </c>
      <c r="F365" s="141">
        <v>6000000</v>
      </c>
      <c r="H365" s="205"/>
      <c r="I365" s="205"/>
      <c r="J365" s="205"/>
      <c r="K365" s="206"/>
      <c r="L365" s="206"/>
    </row>
    <row r="366" spans="1:18" ht="21" hidden="1" x14ac:dyDescent="0.4">
      <c r="B366" s="283" t="s">
        <v>361</v>
      </c>
      <c r="C366" s="202" t="s">
        <v>241</v>
      </c>
      <c r="D366" s="203" t="s">
        <v>804</v>
      </c>
      <c r="E366" s="204">
        <v>100</v>
      </c>
      <c r="F366" s="204">
        <v>5000000</v>
      </c>
      <c r="H366" s="205"/>
      <c r="I366" s="205"/>
      <c r="J366" s="205"/>
      <c r="K366" s="206"/>
      <c r="L366" s="206"/>
    </row>
    <row r="367" spans="1:18" ht="42" hidden="1" x14ac:dyDescent="0.4">
      <c r="B367" s="264" t="s">
        <v>874</v>
      </c>
      <c r="C367" s="284" t="s">
        <v>419</v>
      </c>
      <c r="D367" s="285" t="s">
        <v>884</v>
      </c>
      <c r="E367" s="286">
        <v>40</v>
      </c>
      <c r="F367" s="270">
        <v>5000000</v>
      </c>
      <c r="H367" s="205"/>
      <c r="I367" s="205"/>
      <c r="J367" s="205"/>
      <c r="K367" s="206"/>
      <c r="L367" s="206"/>
    </row>
    <row r="368" spans="1:18" ht="42" hidden="1" x14ac:dyDescent="0.4">
      <c r="B368" s="287"/>
      <c r="C368" s="288"/>
      <c r="D368" s="289" t="s">
        <v>885</v>
      </c>
      <c r="E368" s="290">
        <v>40</v>
      </c>
      <c r="F368" s="270">
        <v>5000000</v>
      </c>
      <c r="H368" s="205"/>
      <c r="I368" s="205"/>
      <c r="J368" s="205"/>
      <c r="K368" s="206"/>
      <c r="L368" s="206"/>
    </row>
    <row r="369" spans="1:18" ht="42" hidden="1" x14ac:dyDescent="0.4">
      <c r="B369" s="291"/>
      <c r="C369" s="292" t="s">
        <v>877</v>
      </c>
      <c r="D369" s="293" t="s">
        <v>886</v>
      </c>
      <c r="E369" s="294">
        <v>60</v>
      </c>
      <c r="F369" s="270">
        <v>5000000</v>
      </c>
      <c r="H369" s="205"/>
      <c r="I369" s="205"/>
      <c r="J369" s="205"/>
      <c r="K369" s="206"/>
      <c r="L369" s="206"/>
    </row>
    <row r="370" spans="1:18" ht="42" hidden="1" x14ac:dyDescent="0.4">
      <c r="B370" s="291"/>
      <c r="C370" s="295"/>
      <c r="D370" s="269" t="s">
        <v>887</v>
      </c>
      <c r="E370" s="270">
        <v>80</v>
      </c>
      <c r="F370" s="270">
        <v>5000000</v>
      </c>
      <c r="H370" s="205"/>
      <c r="I370" s="205"/>
      <c r="J370" s="205"/>
      <c r="K370" s="206"/>
      <c r="L370" s="206"/>
    </row>
    <row r="371" spans="1:18" ht="42" hidden="1" x14ac:dyDescent="0.4">
      <c r="B371" s="296"/>
      <c r="C371" s="297"/>
      <c r="D371" s="269" t="s">
        <v>888</v>
      </c>
      <c r="E371" s="270">
        <v>60</v>
      </c>
      <c r="F371" s="270">
        <v>5000000</v>
      </c>
      <c r="H371" s="205"/>
      <c r="I371" s="205"/>
      <c r="J371" s="205"/>
      <c r="K371" s="206"/>
      <c r="L371" s="206"/>
    </row>
    <row r="372" spans="1:18" ht="42" hidden="1" x14ac:dyDescent="0.4">
      <c r="B372" s="296"/>
      <c r="C372" s="297"/>
      <c r="D372" s="269" t="s">
        <v>889</v>
      </c>
      <c r="E372" s="270">
        <v>80</v>
      </c>
      <c r="F372" s="270">
        <v>5000000</v>
      </c>
      <c r="H372" s="205"/>
      <c r="I372" s="205"/>
      <c r="J372" s="205"/>
      <c r="K372" s="206"/>
      <c r="L372" s="206"/>
    </row>
    <row r="373" spans="1:18" ht="42" hidden="1" x14ac:dyDescent="0.4">
      <c r="B373" s="298"/>
      <c r="C373" s="299" t="s">
        <v>878</v>
      </c>
      <c r="D373" s="269" t="s">
        <v>890</v>
      </c>
      <c r="E373" s="270">
        <v>100</v>
      </c>
      <c r="F373" s="270">
        <v>5000000</v>
      </c>
      <c r="H373" s="205"/>
      <c r="I373" s="205"/>
      <c r="J373" s="205"/>
      <c r="K373" s="206"/>
      <c r="L373" s="206"/>
    </row>
    <row r="374" spans="1:18" ht="42" hidden="1" x14ac:dyDescent="0.4">
      <c r="B374" s="300"/>
      <c r="C374" s="297"/>
      <c r="D374" s="269" t="s">
        <v>891</v>
      </c>
      <c r="E374" s="270">
        <v>120</v>
      </c>
      <c r="F374" s="270">
        <v>6000000</v>
      </c>
      <c r="H374" s="205"/>
      <c r="I374" s="205"/>
      <c r="J374" s="205"/>
      <c r="K374" s="206"/>
      <c r="L374" s="206"/>
    </row>
    <row r="375" spans="1:18" ht="42" hidden="1" x14ac:dyDescent="0.4">
      <c r="B375" s="300"/>
      <c r="C375" s="297"/>
      <c r="D375" s="269" t="s">
        <v>892</v>
      </c>
      <c r="E375" s="270">
        <v>100</v>
      </c>
      <c r="F375" s="270">
        <v>6000000</v>
      </c>
      <c r="H375" s="205"/>
      <c r="I375" s="205"/>
      <c r="J375" s="205"/>
      <c r="K375" s="206"/>
      <c r="L375" s="206"/>
    </row>
    <row r="376" spans="1:18" ht="42" hidden="1" x14ac:dyDescent="0.4">
      <c r="B376" s="301"/>
      <c r="C376" s="302"/>
      <c r="D376" s="289" t="s">
        <v>893</v>
      </c>
      <c r="E376" s="290">
        <v>120</v>
      </c>
      <c r="F376" s="290">
        <v>5000000</v>
      </c>
      <c r="H376" s="205"/>
      <c r="I376" s="205"/>
      <c r="J376" s="205"/>
      <c r="K376" s="206"/>
      <c r="L376" s="206"/>
    </row>
    <row r="377" spans="1:18" hidden="1" x14ac:dyDescent="0.4">
      <c r="B377" s="199"/>
      <c r="C377" s="198"/>
      <c r="D377" s="197"/>
      <c r="E377" s="126"/>
      <c r="F377" s="126"/>
      <c r="G377" s="146"/>
      <c r="I377" s="199"/>
      <c r="J377" s="198"/>
      <c r="K377" s="197"/>
      <c r="L377" s="126"/>
      <c r="M377" s="146"/>
      <c r="N377" s="146"/>
      <c r="O377" s="179"/>
      <c r="P377" s="179"/>
      <c r="Q377" s="179"/>
      <c r="R377" s="179"/>
    </row>
    <row r="378" spans="1:18" hidden="1" x14ac:dyDescent="0.4">
      <c r="B378" s="199"/>
      <c r="C378" s="198"/>
      <c r="D378" s="197"/>
      <c r="E378" s="126"/>
      <c r="F378" s="126"/>
      <c r="G378" s="146"/>
      <c r="I378" s="199"/>
      <c r="J378" s="198"/>
      <c r="K378" s="197"/>
      <c r="L378" s="126"/>
      <c r="M378" s="146"/>
      <c r="N378" s="146"/>
      <c r="O378" s="179"/>
      <c r="P378" s="179"/>
      <c r="Q378" s="179"/>
      <c r="R378" s="179"/>
    </row>
    <row r="379" spans="1:18" x14ac:dyDescent="0.4">
      <c r="B379" s="199"/>
      <c r="C379" s="198"/>
      <c r="D379" s="197"/>
      <c r="E379" s="126"/>
      <c r="F379" s="126"/>
      <c r="G379" s="146"/>
      <c r="I379" s="199"/>
      <c r="J379" s="198"/>
      <c r="K379" s="197"/>
      <c r="L379" s="126"/>
      <c r="M379" s="146"/>
      <c r="N379" s="146"/>
      <c r="O379" s="179"/>
      <c r="P379" s="179"/>
      <c r="Q379" s="179"/>
      <c r="R379" s="179"/>
    </row>
    <row r="380" spans="1:18" x14ac:dyDescent="0.4">
      <c r="B380" s="199"/>
      <c r="C380" s="198"/>
      <c r="D380" s="197"/>
      <c r="E380" s="126"/>
      <c r="F380" s="126"/>
      <c r="G380" s="146"/>
      <c r="I380" s="199"/>
      <c r="J380" s="198"/>
      <c r="K380" s="197"/>
      <c r="L380" s="126"/>
      <c r="M380" s="146"/>
      <c r="N380" s="146"/>
      <c r="O380" s="179"/>
      <c r="P380" s="179"/>
      <c r="Q380" s="179"/>
      <c r="R380" s="179"/>
    </row>
    <row r="381" spans="1:18" x14ac:dyDescent="0.4">
      <c r="I381" s="205"/>
      <c r="J381" s="205"/>
      <c r="K381" s="206"/>
      <c r="L381" s="206"/>
    </row>
    <row r="382" spans="1:18" ht="24.95" customHeight="1" x14ac:dyDescent="0.4">
      <c r="A382" s="340" t="s">
        <v>197</v>
      </c>
      <c r="B382" s="340"/>
      <c r="C382" s="340"/>
      <c r="D382" s="340"/>
      <c r="E382" s="340"/>
      <c r="F382" s="340"/>
      <c r="G382" s="340"/>
      <c r="H382" s="340"/>
      <c r="I382" s="340"/>
      <c r="J382" s="340"/>
      <c r="K382" s="340"/>
      <c r="L382" s="340"/>
      <c r="M382" s="340"/>
      <c r="N382" s="340"/>
      <c r="O382" s="340"/>
      <c r="P382" s="340"/>
      <c r="Q382" s="340"/>
      <c r="R382" s="340"/>
    </row>
    <row r="383" spans="1:18" ht="24.95" customHeight="1" x14ac:dyDescent="0.4">
      <c r="A383" s="341" t="s">
        <v>198</v>
      </c>
      <c r="B383" s="342"/>
      <c r="C383" s="342"/>
      <c r="D383" s="339"/>
      <c r="E383" s="355"/>
      <c r="F383" s="355"/>
      <c r="G383" s="355"/>
      <c r="H383" s="355"/>
      <c r="I383" s="355"/>
      <c r="J383" s="355"/>
      <c r="K383" s="355"/>
      <c r="L383" s="355"/>
      <c r="M383" s="355"/>
      <c r="N383" s="355"/>
      <c r="O383" s="355"/>
      <c r="P383" s="355"/>
      <c r="Q383" s="355"/>
      <c r="R383" s="356"/>
    </row>
    <row r="384" spans="1:18" ht="24.95" customHeight="1" x14ac:dyDescent="0.4">
      <c r="A384" s="341" t="s">
        <v>90</v>
      </c>
      <c r="B384" s="342"/>
      <c r="C384" s="342"/>
      <c r="D384" s="319"/>
      <c r="E384" s="320"/>
      <c r="F384" s="320"/>
      <c r="G384" s="320"/>
      <c r="H384" s="320"/>
      <c r="I384" s="320"/>
      <c r="J384" s="320"/>
      <c r="K384" s="320"/>
      <c r="L384" s="320"/>
      <c r="M384" s="320"/>
      <c r="N384" s="320"/>
      <c r="O384" s="320"/>
      <c r="P384" s="320"/>
      <c r="Q384" s="320"/>
      <c r="R384" s="321"/>
    </row>
    <row r="385" spans="1:18" ht="24.95" customHeight="1" x14ac:dyDescent="0.4">
      <c r="A385" s="341" t="s">
        <v>89</v>
      </c>
      <c r="B385" s="342"/>
      <c r="C385" s="342"/>
      <c r="D385" s="339"/>
      <c r="E385" s="355"/>
      <c r="F385" s="355"/>
      <c r="G385" s="355"/>
      <c r="H385" s="355"/>
      <c r="I385" s="355"/>
      <c r="J385" s="355"/>
      <c r="K385" s="355"/>
      <c r="L385" s="355"/>
      <c r="M385" s="355"/>
      <c r="N385" s="355"/>
      <c r="O385" s="355"/>
      <c r="P385" s="355"/>
      <c r="Q385" s="355"/>
      <c r="R385" s="356"/>
    </row>
    <row r="386" spans="1:18" ht="24.95" customHeight="1" x14ac:dyDescent="0.4">
      <c r="A386" s="341" t="s">
        <v>91</v>
      </c>
      <c r="B386" s="342"/>
      <c r="C386" s="342"/>
      <c r="D386" s="319"/>
      <c r="E386" s="320"/>
      <c r="F386" s="320"/>
      <c r="G386" s="320"/>
      <c r="H386" s="320"/>
      <c r="I386" s="320"/>
      <c r="J386" s="320"/>
      <c r="K386" s="320"/>
      <c r="L386" s="320"/>
      <c r="M386" s="320"/>
      <c r="N386" s="320"/>
      <c r="O386" s="320"/>
      <c r="P386" s="320"/>
      <c r="Q386" s="320"/>
      <c r="R386" s="321"/>
    </row>
    <row r="387" spans="1:18" ht="24.95" customHeight="1" x14ac:dyDescent="0.4">
      <c r="A387" s="341" t="s">
        <v>199</v>
      </c>
      <c r="B387" s="342"/>
      <c r="C387" s="342"/>
      <c r="D387" s="339"/>
      <c r="E387" s="355"/>
      <c r="F387" s="355"/>
      <c r="G387" s="355"/>
      <c r="H387" s="355"/>
      <c r="I387" s="355"/>
      <c r="J387" s="355"/>
      <c r="K387" s="355"/>
      <c r="L387" s="355"/>
      <c r="M387" s="355"/>
      <c r="N387" s="355"/>
      <c r="O387" s="355"/>
      <c r="P387" s="355"/>
      <c r="Q387" s="355"/>
      <c r="R387" s="356"/>
    </row>
    <row r="388" spans="1:18" ht="24.95" customHeight="1" x14ac:dyDescent="0.4">
      <c r="A388" s="341" t="s">
        <v>93</v>
      </c>
      <c r="B388" s="342"/>
      <c r="C388" s="342"/>
      <c r="D388" s="319"/>
      <c r="E388" s="320"/>
      <c r="F388" s="320"/>
      <c r="G388" s="320"/>
      <c r="H388" s="320"/>
      <c r="I388" s="320"/>
      <c r="J388" s="320"/>
      <c r="K388" s="320"/>
      <c r="L388" s="320"/>
      <c r="M388" s="320"/>
      <c r="N388" s="320"/>
      <c r="O388" s="320"/>
      <c r="P388" s="320"/>
      <c r="Q388" s="320"/>
      <c r="R388" s="321"/>
    </row>
    <row r="389" spans="1:18" ht="24.95" customHeight="1" x14ac:dyDescent="0.4">
      <c r="A389" s="341" t="s">
        <v>200</v>
      </c>
      <c r="B389" s="342"/>
      <c r="C389" s="342"/>
      <c r="D389" s="339"/>
      <c r="E389" s="355"/>
      <c r="F389" s="355"/>
      <c r="G389" s="355"/>
      <c r="H389" s="355"/>
      <c r="I389" s="355"/>
      <c r="J389" s="355"/>
      <c r="K389" s="355"/>
      <c r="L389" s="355"/>
      <c r="M389" s="355"/>
      <c r="N389" s="355"/>
      <c r="O389" s="355"/>
      <c r="P389" s="355"/>
      <c r="Q389" s="355"/>
      <c r="R389" s="356"/>
    </row>
    <row r="390" spans="1:18" ht="24.95" customHeight="1" x14ac:dyDescent="0.4">
      <c r="A390" s="341" t="s">
        <v>95</v>
      </c>
      <c r="B390" s="342"/>
      <c r="C390" s="342"/>
      <c r="D390" s="339"/>
      <c r="E390" s="355"/>
      <c r="F390" s="355"/>
      <c r="G390" s="355"/>
      <c r="H390" s="355"/>
      <c r="I390" s="355"/>
      <c r="J390" s="355"/>
      <c r="K390" s="355"/>
      <c r="L390" s="355"/>
      <c r="M390" s="355"/>
      <c r="N390" s="355"/>
      <c r="O390" s="355"/>
      <c r="P390" s="355"/>
      <c r="Q390" s="355"/>
      <c r="R390" s="356"/>
    </row>
  </sheetData>
  <sheetProtection algorithmName="SHA-512" hashValue="d+ql0H0AcoBKeRWmqUt/fKfE1sI36GhIKtxfrQ8Rdp1sTY2j72WKS8Gfa4UO0dfulk5iTjg7+46f1NQ9Fh+cLA==" saltValue="eF+QNOM3ySc/pm/Fm7s2Kg==" spinCount="100000" sheet="1" objects="1" scenarios="1"/>
  <mergeCells count="179">
    <mergeCell ref="I177:I186"/>
    <mergeCell ref="A388:C388"/>
    <mergeCell ref="D388:R388"/>
    <mergeCell ref="A389:C389"/>
    <mergeCell ref="D389:R389"/>
    <mergeCell ref="A390:C390"/>
    <mergeCell ref="D390:R390"/>
    <mergeCell ref="A382:R382"/>
    <mergeCell ref="A383:C383"/>
    <mergeCell ref="D383:R383"/>
    <mergeCell ref="A384:C384"/>
    <mergeCell ref="D384:R384"/>
    <mergeCell ref="A385:C385"/>
    <mergeCell ref="D385:R385"/>
    <mergeCell ref="A386:C386"/>
    <mergeCell ref="D386:R386"/>
    <mergeCell ref="A45:C45"/>
    <mergeCell ref="A387:C387"/>
    <mergeCell ref="D387:R387"/>
    <mergeCell ref="A68:C68"/>
    <mergeCell ref="A67:C67"/>
    <mergeCell ref="A60:C60"/>
    <mergeCell ref="A59:C59"/>
    <mergeCell ref="D59:Q59"/>
    <mergeCell ref="D60:Q60"/>
    <mergeCell ref="D62:H62"/>
    <mergeCell ref="I62:M62"/>
    <mergeCell ref="N62:R62"/>
    <mergeCell ref="A65:R65"/>
    <mergeCell ref="I161:I176"/>
    <mergeCell ref="A56:C56"/>
    <mergeCell ref="D56:Q56"/>
    <mergeCell ref="D57:H57"/>
    <mergeCell ref="I57:M57"/>
    <mergeCell ref="N57:R57"/>
    <mergeCell ref="D58:H58"/>
    <mergeCell ref="I58:M58"/>
    <mergeCell ref="S65:AJ65"/>
    <mergeCell ref="D66:Q66"/>
    <mergeCell ref="S66:X66"/>
    <mergeCell ref="Y66:AI66"/>
    <mergeCell ref="N61:R61"/>
    <mergeCell ref="A66:C66"/>
    <mergeCell ref="A61:C61"/>
    <mergeCell ref="A62:C62"/>
    <mergeCell ref="D61:H61"/>
    <mergeCell ref="I61:M61"/>
    <mergeCell ref="S61:W61"/>
    <mergeCell ref="S62:W62"/>
    <mergeCell ref="S67:W67"/>
    <mergeCell ref="Y67:AI67"/>
    <mergeCell ref="D68:Q68"/>
    <mergeCell ref="S68:X68"/>
    <mergeCell ref="Y68:AI68"/>
    <mergeCell ref="I71:I72"/>
    <mergeCell ref="P106:P109"/>
    <mergeCell ref="P110:P114"/>
    <mergeCell ref="I118:I132"/>
    <mergeCell ref="P71:P72"/>
    <mergeCell ref="Q71:Q72"/>
    <mergeCell ref="R71:R72"/>
    <mergeCell ref="U71:U72"/>
    <mergeCell ref="V71:V72"/>
    <mergeCell ref="W71:W72"/>
    <mergeCell ref="D67:Q67"/>
    <mergeCell ref="N58:R58"/>
    <mergeCell ref="A58:C58"/>
    <mergeCell ref="A50:C50"/>
    <mergeCell ref="A54:C54"/>
    <mergeCell ref="D54:R54"/>
    <mergeCell ref="A52:C52"/>
    <mergeCell ref="D52:I52"/>
    <mergeCell ref="A53:C53"/>
    <mergeCell ref="D53:R53"/>
    <mergeCell ref="D55:Q55"/>
    <mergeCell ref="A57:C57"/>
    <mergeCell ref="A55:C55"/>
    <mergeCell ref="D50:I50"/>
    <mergeCell ref="A51:C51"/>
    <mergeCell ref="D51:I51"/>
    <mergeCell ref="A44:C44"/>
    <mergeCell ref="D44:R44"/>
    <mergeCell ref="A48:C48"/>
    <mergeCell ref="A49:C49"/>
    <mergeCell ref="A43:C43"/>
    <mergeCell ref="A39:C39"/>
    <mergeCell ref="D39:R39"/>
    <mergeCell ref="A40:C40"/>
    <mergeCell ref="D40:R40"/>
    <mergeCell ref="D46:E46"/>
    <mergeCell ref="F46:G46"/>
    <mergeCell ref="H46:I46"/>
    <mergeCell ref="J46:K46"/>
    <mergeCell ref="L46:M46"/>
    <mergeCell ref="N46:O46"/>
    <mergeCell ref="P46:Q46"/>
    <mergeCell ref="D45:R45"/>
    <mergeCell ref="A46:C46"/>
    <mergeCell ref="A47:C47"/>
    <mergeCell ref="D47:Q47"/>
    <mergeCell ref="D48:R48"/>
    <mergeCell ref="D49:I49"/>
    <mergeCell ref="A42:R42"/>
    <mergeCell ref="D43:R43"/>
    <mergeCell ref="A33:C33"/>
    <mergeCell ref="D33:R33"/>
    <mergeCell ref="A34:C34"/>
    <mergeCell ref="D34:R34"/>
    <mergeCell ref="A37:R37"/>
    <mergeCell ref="A38:C38"/>
    <mergeCell ref="D38:E38"/>
    <mergeCell ref="G38:J38"/>
    <mergeCell ref="A31:C31"/>
    <mergeCell ref="D31:J31"/>
    <mergeCell ref="L31:R31"/>
    <mergeCell ref="A32:C32"/>
    <mergeCell ref="D32:E32"/>
    <mergeCell ref="G32:J32"/>
    <mergeCell ref="A28:C28"/>
    <mergeCell ref="D28:R28"/>
    <mergeCell ref="A29:C29"/>
    <mergeCell ref="D29:R29"/>
    <mergeCell ref="A30:C30"/>
    <mergeCell ref="D30:R30"/>
    <mergeCell ref="A25:C25"/>
    <mergeCell ref="D25:R25"/>
    <mergeCell ref="A26:C26"/>
    <mergeCell ref="D26:J26"/>
    <mergeCell ref="L26:R26"/>
    <mergeCell ref="A27:C27"/>
    <mergeCell ref="D27:R27"/>
    <mergeCell ref="A22:C22"/>
    <mergeCell ref="D22:R22"/>
    <mergeCell ref="A23:C23"/>
    <mergeCell ref="D23:R23"/>
    <mergeCell ref="A24:C24"/>
    <mergeCell ref="D24:R24"/>
    <mergeCell ref="A20:C20"/>
    <mergeCell ref="D20:R20"/>
    <mergeCell ref="A21:C21"/>
    <mergeCell ref="D21:R21"/>
    <mergeCell ref="A19:C19"/>
    <mergeCell ref="D19:R19"/>
    <mergeCell ref="A6:C6"/>
    <mergeCell ref="D6:R6"/>
    <mergeCell ref="A7:C7"/>
    <mergeCell ref="D7:R7"/>
    <mergeCell ref="A8:C8"/>
    <mergeCell ref="D8:R8"/>
    <mergeCell ref="A12:C12"/>
    <mergeCell ref="A13:C13"/>
    <mergeCell ref="D13:R13"/>
    <mergeCell ref="A16:R16"/>
    <mergeCell ref="A17:C17"/>
    <mergeCell ref="D17:E17"/>
    <mergeCell ref="G17:J17"/>
    <mergeCell ref="A18:C18"/>
    <mergeCell ref="D18:R18"/>
    <mergeCell ref="A14:C14"/>
    <mergeCell ref="D14:R14"/>
    <mergeCell ref="A9:C9"/>
    <mergeCell ref="D9:R9"/>
    <mergeCell ref="A10:C10"/>
    <mergeCell ref="D10:R10"/>
    <mergeCell ref="A11:C11"/>
    <mergeCell ref="S11:U11"/>
    <mergeCell ref="D12:R12"/>
    <mergeCell ref="S12:T12"/>
    <mergeCell ref="D11:R11"/>
    <mergeCell ref="I73:I117"/>
    <mergeCell ref="P73:P75"/>
    <mergeCell ref="P76:P79"/>
    <mergeCell ref="P80:P85"/>
    <mergeCell ref="P88:P103"/>
    <mergeCell ref="P104:P105"/>
    <mergeCell ref="I133:I134"/>
    <mergeCell ref="I135:I138"/>
    <mergeCell ref="I139:I140"/>
    <mergeCell ref="I141:I160"/>
  </mergeCells>
  <phoneticPr fontId="2"/>
  <conditionalFormatting sqref="D6">
    <cfRule type="expression" dxfId="76" priority="34">
      <formula>$D$6=""</formula>
    </cfRule>
  </conditionalFormatting>
  <conditionalFormatting sqref="D9">
    <cfRule type="expression" dxfId="75" priority="33">
      <formula>$D$9=""</formula>
    </cfRule>
  </conditionalFormatting>
  <conditionalFormatting sqref="D10">
    <cfRule type="expression" dxfId="74" priority="30">
      <formula>$D$10=""</formula>
    </cfRule>
  </conditionalFormatting>
  <conditionalFormatting sqref="D11">
    <cfRule type="expression" dxfId="73" priority="32">
      <formula>$D$11=""</formula>
    </cfRule>
  </conditionalFormatting>
  <conditionalFormatting sqref="D12">
    <cfRule type="expression" dxfId="72" priority="31">
      <formula>$D$12=""</formula>
    </cfRule>
  </conditionalFormatting>
  <conditionalFormatting sqref="D17:E17">
    <cfRule type="expression" dxfId="71" priority="27">
      <formula>$D$28=""</formula>
    </cfRule>
  </conditionalFormatting>
  <conditionalFormatting sqref="D38:E38">
    <cfRule type="expression" dxfId="70" priority="153">
      <formula>$D$38&lt;&gt;""</formula>
    </cfRule>
    <cfRule type="expression" dxfId="69" priority="154">
      <formula>$D$34="リース"</formula>
    </cfRule>
    <cfRule type="expression" dxfId="68" priority="155">
      <formula>$D$38=""</formula>
    </cfRule>
  </conditionalFormatting>
  <conditionalFormatting sqref="D26:J26">
    <cfRule type="expression" dxfId="67" priority="17">
      <formula>$D$37=""</formula>
    </cfRule>
  </conditionalFormatting>
  <conditionalFormatting sqref="D31:J31">
    <cfRule type="expression" dxfId="66" priority="11">
      <formula>$D$42=""</formula>
    </cfRule>
  </conditionalFormatting>
  <conditionalFormatting sqref="D49:J50">
    <cfRule type="expression" dxfId="65" priority="56">
      <formula>$D$49=""</formula>
    </cfRule>
    <cfRule type="expression" dxfId="64" priority="59">
      <formula>$D$84=""</formula>
    </cfRule>
  </conditionalFormatting>
  <conditionalFormatting sqref="D50:J50">
    <cfRule type="expression" dxfId="63" priority="55">
      <formula>$D$50=""</formula>
    </cfRule>
  </conditionalFormatting>
  <conditionalFormatting sqref="D51:J51">
    <cfRule type="expression" dxfId="62" priority="65">
      <formula>$D$86=""</formula>
    </cfRule>
  </conditionalFormatting>
  <conditionalFormatting sqref="D52:J52">
    <cfRule type="expression" dxfId="61" priority="64">
      <formula>$D$87=""</formula>
    </cfRule>
  </conditionalFormatting>
  <conditionalFormatting sqref="D46:Q46">
    <cfRule type="expression" dxfId="60" priority="35">
      <formula>$D$46=""</formula>
    </cfRule>
  </conditionalFormatting>
  <conditionalFormatting sqref="D47:Q47">
    <cfRule type="expression" dxfId="59" priority="54">
      <formula>IF(OR($D$43=$AG$46,$D$43=$AG$47),TRUE, FALSE)</formula>
    </cfRule>
  </conditionalFormatting>
  <conditionalFormatting sqref="D55:Q55">
    <cfRule type="expression" dxfId="58" priority="2">
      <formula>$D$71=""</formula>
    </cfRule>
  </conditionalFormatting>
  <conditionalFormatting sqref="D59:Q59">
    <cfRule type="expression" dxfId="57" priority="1">
      <formula>$D$75=""</formula>
    </cfRule>
  </conditionalFormatting>
  <conditionalFormatting sqref="D8:R8">
    <cfRule type="expression" dxfId="56" priority="28">
      <formula>$D$8=""</formula>
    </cfRule>
  </conditionalFormatting>
  <conditionalFormatting sqref="D13:R13">
    <cfRule type="expression" dxfId="55" priority="93">
      <formula>$D$13=""</formula>
    </cfRule>
  </conditionalFormatting>
  <conditionalFormatting sqref="D18:R18">
    <cfRule type="expression" dxfId="54" priority="25">
      <formula>$D$29=""</formula>
    </cfRule>
  </conditionalFormatting>
  <conditionalFormatting sqref="D19:R19">
    <cfRule type="expression" dxfId="53" priority="24">
      <formula>$D$30=""</formula>
    </cfRule>
  </conditionalFormatting>
  <conditionalFormatting sqref="D20:R20">
    <cfRule type="expression" dxfId="52" priority="23">
      <formula>$D$31=""</formula>
    </cfRule>
  </conditionalFormatting>
  <conditionalFormatting sqref="D21:R21">
    <cfRule type="expression" dxfId="51" priority="22">
      <formula>$D$32=""</formula>
    </cfRule>
  </conditionalFormatting>
  <conditionalFormatting sqref="D22:R22">
    <cfRule type="expression" dxfId="50" priority="21">
      <formula>$D$33=""</formula>
    </cfRule>
  </conditionalFormatting>
  <conditionalFormatting sqref="D23:R23">
    <cfRule type="expression" dxfId="49" priority="20">
      <formula>$D$34=""</formula>
    </cfRule>
  </conditionalFormatting>
  <conditionalFormatting sqref="D24:R24">
    <cfRule type="expression" dxfId="48" priority="19">
      <formula>$D$35=""</formula>
    </cfRule>
  </conditionalFormatting>
  <conditionalFormatting sqref="D25:R25">
    <cfRule type="expression" dxfId="47" priority="18">
      <formula>$D$36=""</formula>
    </cfRule>
  </conditionalFormatting>
  <conditionalFormatting sqref="D27:R27">
    <cfRule type="expression" dxfId="46" priority="15">
      <formula>$D$38=""</formula>
    </cfRule>
  </conditionalFormatting>
  <conditionalFormatting sqref="D28:R28">
    <cfRule type="expression" dxfId="45" priority="14">
      <formula>$D$39=""</formula>
    </cfRule>
  </conditionalFormatting>
  <conditionalFormatting sqref="D29:R29">
    <cfRule type="expression" dxfId="44" priority="13">
      <formula>$D$40=""</formula>
    </cfRule>
  </conditionalFormatting>
  <conditionalFormatting sqref="D30:R30">
    <cfRule type="expression" dxfId="43" priority="12">
      <formula>$D$41=""</formula>
    </cfRule>
  </conditionalFormatting>
  <conditionalFormatting sqref="D34:R34">
    <cfRule type="expression" dxfId="42" priority="156">
      <formula>$D$34=""</formula>
    </cfRule>
  </conditionalFormatting>
  <conditionalFormatting sqref="D39:R39">
    <cfRule type="expression" dxfId="41" priority="147">
      <formula>$D$39&lt;&gt;""</formula>
    </cfRule>
    <cfRule type="expression" dxfId="40" priority="148">
      <formula>$D$34="リース"</formula>
    </cfRule>
    <cfRule type="expression" dxfId="39" priority="149">
      <formula>$D$39=""</formula>
    </cfRule>
  </conditionalFormatting>
  <conditionalFormatting sqref="D40:R40">
    <cfRule type="expression" dxfId="38" priority="144">
      <formula>$D$40&lt;&gt;""</formula>
    </cfRule>
    <cfRule type="expression" dxfId="37" priority="145">
      <formula>$D$34="リース"</formula>
    </cfRule>
    <cfRule type="expression" dxfId="36" priority="146">
      <formula>$D$40=""</formula>
    </cfRule>
  </conditionalFormatting>
  <conditionalFormatting sqref="D43:R43">
    <cfRule type="expression" dxfId="35" priority="7">
      <formula>$D$59=""</formula>
    </cfRule>
  </conditionalFormatting>
  <conditionalFormatting sqref="D44:R44">
    <cfRule type="expression" dxfId="34" priority="9">
      <formula>$D$60=""</formula>
    </cfRule>
  </conditionalFormatting>
  <conditionalFormatting sqref="D45:R45">
    <cfRule type="expression" dxfId="33" priority="8">
      <formula>$D$61=""</formula>
    </cfRule>
  </conditionalFormatting>
  <conditionalFormatting sqref="D47:R47">
    <cfRule type="expression" dxfId="32" priority="73">
      <formula>$D$47=""</formula>
    </cfRule>
  </conditionalFormatting>
  <conditionalFormatting sqref="D48:R48">
    <cfRule type="expression" dxfId="31" priority="5">
      <formula>$D$65=""</formula>
    </cfRule>
    <cfRule type="expression" dxfId="30" priority="6">
      <formula>$D$64=""</formula>
    </cfRule>
  </conditionalFormatting>
  <conditionalFormatting sqref="D53:R53">
    <cfRule type="expression" dxfId="29" priority="4">
      <formula>$D$69=""</formula>
    </cfRule>
  </conditionalFormatting>
  <conditionalFormatting sqref="D54:R54">
    <cfRule type="expression" dxfId="28" priority="3">
      <formula>$D$70=""</formula>
    </cfRule>
  </conditionalFormatting>
  <conditionalFormatting sqref="D383:R383">
    <cfRule type="expression" dxfId="27" priority="53">
      <formula>$D$120=""</formula>
    </cfRule>
  </conditionalFormatting>
  <conditionalFormatting sqref="D384:R384">
    <cfRule type="expression" dxfId="26" priority="52">
      <formula>$D$121=""</formula>
    </cfRule>
  </conditionalFormatting>
  <conditionalFormatting sqref="D385:R385">
    <cfRule type="expression" dxfId="25" priority="51">
      <formula>$D$122=""</formula>
    </cfRule>
  </conditionalFormatting>
  <conditionalFormatting sqref="D386:R386">
    <cfRule type="expression" dxfId="24" priority="50">
      <formula>$D$123=""</formula>
    </cfRule>
  </conditionalFormatting>
  <conditionalFormatting sqref="D387:R387">
    <cfRule type="expression" dxfId="23" priority="49">
      <formula>$D$124=""</formula>
    </cfRule>
  </conditionalFormatting>
  <conditionalFormatting sqref="D388:R388">
    <cfRule type="expression" dxfId="22" priority="48">
      <formula>$D$125=""</formula>
    </cfRule>
  </conditionalFormatting>
  <conditionalFormatting sqref="D389:R389">
    <cfRule type="expression" dxfId="21" priority="47">
      <formula>$D$126=""</formula>
    </cfRule>
  </conditionalFormatting>
  <conditionalFormatting sqref="D390:R390">
    <cfRule type="expression" dxfId="20" priority="46">
      <formula>$D$127=""</formula>
    </cfRule>
  </conditionalFormatting>
  <conditionalFormatting sqref="G17:J17">
    <cfRule type="expression" dxfId="19" priority="26">
      <formula>$G$28=""</formula>
    </cfRule>
  </conditionalFormatting>
  <conditionalFormatting sqref="G38:J38">
    <cfRule type="expression" dxfId="18" priority="150">
      <formula>$G$38&lt;&gt;""</formula>
    </cfRule>
    <cfRule type="expression" dxfId="17" priority="151">
      <formula>$D$34="リース"</formula>
    </cfRule>
    <cfRule type="expression" dxfId="16" priority="152">
      <formula>$G$38=""</formula>
    </cfRule>
  </conditionalFormatting>
  <conditionalFormatting sqref="L26:R26">
    <cfRule type="expression" dxfId="15" priority="16">
      <formula>$L$37=""</formula>
    </cfRule>
  </conditionalFormatting>
  <conditionalFormatting sqref="L31:R31">
    <cfRule type="expression" dxfId="14" priority="10">
      <formula>$L$37=""</formula>
    </cfRule>
  </conditionalFormatting>
  <conditionalFormatting sqref="R55">
    <cfRule type="expression" dxfId="13" priority="71">
      <formula>$D$55=""</formula>
    </cfRule>
  </conditionalFormatting>
  <conditionalFormatting sqref="R59">
    <cfRule type="expression" dxfId="12" priority="29">
      <formula>$D$59=""</formula>
    </cfRule>
  </conditionalFormatting>
  <dataValidations xWindow="621" yWindow="656" count="29">
    <dataValidation type="list" allowBlank="1" showInputMessage="1" showErrorMessage="1" sqref="D48:R48">
      <formula1>"ＪＡＲＩ,ＣＨＡｄｅＭＯ,その他証明書"</formula1>
    </dataValidation>
    <dataValidation type="textLength" operator="equal" allowBlank="1" showInputMessage="1" showErrorMessage="1" promptTitle="識別番号" prompt="識別番号発行依頼にて付与された５桁の数字を入力してください。" sqref="D8">
      <formula1>5</formula1>
    </dataValidation>
    <dataValidation allowBlank="1" showInputMessage="1" showErrorMessage="1" promptTitle="貴社管理番号" prompt="申請者様側で管理番号等を記入する必要がある場合にはご記入してください。" sqref="D7"/>
    <dataValidation imeMode="halfAlpha" allowBlank="1" showInputMessage="1" showErrorMessage="1" promptTitle="メールアドレス" prompt="メールアドレスが無い場合は、「＠」右側のセルに「なし」と記入してください。" sqref="L26:R26 L31:R31"/>
    <dataValidation imeMode="halfAlpha" allowBlank="1" showInputMessage="1" showErrorMessage="1" sqref="D26:J26 D31:J31"/>
    <dataValidation imeMode="halfAlpha" allowBlank="1" showInputMessage="1" showErrorMessage="1" promptTitle="FAX番号" prompt="半角英数字で入力してください。例）03-1111-1111" sqref="D25:R25 D30:R30"/>
    <dataValidation imeMode="halfAlpha" allowBlank="1" showInputMessage="1" showErrorMessage="1" promptTitle="電話番号" prompt="半角英数字で入力してください。例）03-1111-1111" sqref="D24:R24 D29:R29"/>
    <dataValidation type="textLength" operator="equal" allowBlank="1" showInputMessage="1" showErrorMessage="1" sqref="D17:E17 D38:E38">
      <formula1>3</formula1>
    </dataValidation>
    <dataValidation type="textLength" operator="equal" allowBlank="1" showInputMessage="1" showErrorMessage="1" sqref="G17:J17 G38:J38">
      <formula1>4</formula1>
    </dataValidation>
    <dataValidation type="date" allowBlank="1" showInputMessage="1" showErrorMessage="1" promptTitle="提出日" prompt="半角英数字＆西暦で入力してください。例）令和６年4月1日の場合⇒2024/4/1と入力してください。" sqref="D6">
      <formula1>45359</formula1>
      <formula2>45688</formula2>
    </dataValidation>
    <dataValidation type="textLength" operator="equal" allowBlank="1" showInputMessage="1" showErrorMessage="1" promptTitle="申請番号" prompt="交付決定通知に記載されている６桁の申請番号を記入してください。" sqref="D12:D13 E13:R13">
      <formula1>6</formula1>
    </dataValidation>
    <dataValidation type="textLength" operator="equal" allowBlank="1" showInputMessage="1" showErrorMessage="1" promptTitle="交付決定番号" prompt="交付決定通知に記載されている決定番号「環補電ホ第〇-○○○号」の「第と号の間の数字とハイフン」を記入してください。" sqref="D10">
      <formula1>5</formula1>
    </dataValidation>
    <dataValidation type="list" allowBlank="1" showInputMessage="1" showErrorMessage="1" sqref="D34:R34">
      <formula1>"買取,リース"</formula1>
    </dataValidation>
    <dataValidation allowBlank="1" showInputMessage="1" showErrorMessage="1" prompt="充電器型式が複数ある場合は、別紙様式第一（その７の２）2型式以降の申請シートの交付対象経費を合計して入力してください_x000a_" sqref="Y67:AI67"/>
    <dataValidation allowBlank="1" showInputMessage="1" showErrorMessage="1" prompt="充電器型式が複数ある場合は、別紙様式第一（その７の２）2型式以降の申請シートの交付申請額を合計して入力してください_x000a_" sqref="D67:Q67"/>
    <dataValidation allowBlank="1" showInputMessage="1" prompt="高圧受電装置・バッテリー交換式充電設備の場合は、出力電力を「セルS59」に手入力してください" sqref="D47:Q47"/>
    <dataValidation type="list" allowBlank="1" showInputMessage="1" showErrorMessage="1" sqref="D43:R43">
      <formula1>$AG$44:$AG$49</formula1>
    </dataValidation>
    <dataValidation allowBlank="1" showInputMessage="1" sqref="N58:W58 D58:H58"/>
    <dataValidation allowBlank="1" showInputMessage="1" showErrorMessage="1" prompt="受電設備により定められた補助率により自動計算されます" sqref="I58:M58"/>
    <dataValidation allowBlank="1" showInputMessage="1" showErrorMessage="1" prompt="_x000a_" sqref="R46"/>
    <dataValidation type="list" allowBlank="1" showInputMessage="1" prompt="高圧受電装置・バッテリー交換式充電設備の場合は、型式を手入力してください_x000a_" sqref="D45:R45">
      <formula1>INDIRECT($D$44)</formula1>
    </dataValidation>
    <dataValidation type="list" allowBlank="1" showInputMessage="1" prompt="高圧受電設備・バッテリー交換式充電設備_x000a_の場合は、メーカー名を手入力してください" sqref="D44:R44">
      <formula1>INDIRECT($D$43)</formula1>
    </dataValidation>
    <dataValidation allowBlank="1" promptTitle="営業所" prompt="プルダウンで表示されるの営業所名と異なる場合は手入力してください。" sqref="D53:R53"/>
    <dataValidation allowBlank="1" sqref="D54:R54"/>
    <dataValidation imeMode="halfKatakana" allowBlank="1" showInputMessage="1" showErrorMessage="1" sqref="D389:R389"/>
    <dataValidation type="list" allowBlank="1" showInputMessage="1" showErrorMessage="1" promptTitle="預金種別" prompt="プルダウンより選択してください。" sqref="D387:R387">
      <formula1>"普通,当座,貯蓄預金,その他"</formula1>
    </dataValidation>
    <dataValidation allowBlank="1" showInputMessage="1" showErrorMessage="1" prompt="最大7台まで記入できます、7台以上の場合は7台目の製造番号後に+他X台と記入願います" sqref="D46:Q46"/>
    <dataValidation operator="equal" allowBlank="1" showInputMessage="1" showErrorMessage="1" promptTitle="交付決定額" prompt="交付決定通知に記載されている交付決定額を記入してください。" sqref="D9"/>
    <dataValidation imeMode="halfAlpha" allowBlank="1" showInputMessage="1" showErrorMessage="1" promptTitle="交付決定日" prompt="交付決定通知に記載されている交付決定日を半角英数字＆西暦で記入してください。例）令和６年４月１日の場合⇒2024/4/1と入力してください。" sqref="D11"/>
  </dataValidations>
  <pageMargins left="0.7" right="0.7" top="0.75" bottom="0.75" header="0.3" footer="0.3"/>
  <pageSetup paperSize="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D70"/>
  <sheetViews>
    <sheetView showGridLines="0" showZeros="0" view="pageBreakPreview" zoomScale="112" zoomScaleNormal="100" zoomScaleSheetLayoutView="112" workbookViewId="0">
      <selection activeCell="V13" sqref="V13:AC13"/>
    </sheetView>
  </sheetViews>
  <sheetFormatPr defaultRowHeight="13.5" x14ac:dyDescent="0.4"/>
  <cols>
    <col min="1" max="43" width="2.625" style="1" customWidth="1"/>
    <col min="44" max="16384" width="9" style="1"/>
  </cols>
  <sheetData>
    <row r="1" spans="1:30" ht="12.95" customHeight="1" x14ac:dyDescent="0.4">
      <c r="A1" s="398" t="s">
        <v>56</v>
      </c>
      <c r="B1" s="398"/>
      <c r="C1" s="398"/>
      <c r="D1" s="398"/>
      <c r="E1" s="398"/>
      <c r="F1" s="398"/>
      <c r="G1" s="398"/>
      <c r="H1" s="398"/>
      <c r="I1" s="398"/>
    </row>
    <row r="2" spans="1:30" ht="12.95" customHeight="1" x14ac:dyDescent="0.4">
      <c r="A2" s="398"/>
      <c r="B2" s="398"/>
      <c r="C2" s="398"/>
      <c r="D2" s="398"/>
      <c r="E2" s="398"/>
      <c r="F2" s="398"/>
      <c r="G2" s="398"/>
      <c r="H2" s="398"/>
      <c r="I2" s="398"/>
      <c r="O2" s="399" t="s">
        <v>45</v>
      </c>
      <c r="P2" s="399"/>
      <c r="T2" s="400" t="s">
        <v>55</v>
      </c>
      <c r="U2" s="400"/>
      <c r="V2" s="400"/>
      <c r="W2" s="400">
        <f>IFERROR(データシート!D8,"")</f>
        <v>0</v>
      </c>
      <c r="X2" s="400"/>
      <c r="Y2" s="400"/>
      <c r="Z2" s="400"/>
      <c r="AA2" s="400"/>
      <c r="AB2" s="400"/>
      <c r="AC2" s="400"/>
      <c r="AD2" s="400"/>
    </row>
    <row r="3" spans="1:30" ht="12.95" customHeight="1" x14ac:dyDescent="0.4"/>
    <row r="4" spans="1:30" ht="12.95" customHeight="1" x14ac:dyDescent="0.4">
      <c r="Y4" s="98" t="s">
        <v>54</v>
      </c>
      <c r="Z4" s="402">
        <f>IFERROR(データシート!D7,"")</f>
        <v>0</v>
      </c>
      <c r="AA4" s="402"/>
      <c r="AB4" s="402"/>
      <c r="AC4" s="402"/>
      <c r="AD4" s="1" t="s">
        <v>53</v>
      </c>
    </row>
    <row r="5" spans="1:30" ht="12.95" customHeight="1" x14ac:dyDescent="0.4">
      <c r="X5" s="404">
        <f>IFERROR(データシート!D6,"")</f>
        <v>0</v>
      </c>
      <c r="Y5" s="404"/>
      <c r="Z5" s="404"/>
      <c r="AA5" s="404"/>
      <c r="AB5" s="404"/>
      <c r="AC5" s="404"/>
      <c r="AD5" s="404"/>
    </row>
    <row r="6" spans="1:30" ht="12.95" customHeight="1" x14ac:dyDescent="0.4"/>
    <row r="7" spans="1:30" ht="12.95" customHeight="1" x14ac:dyDescent="0.4">
      <c r="A7" s="1" t="s">
        <v>52</v>
      </c>
    </row>
    <row r="8" spans="1:30" ht="12.95" customHeight="1" x14ac:dyDescent="0.4">
      <c r="A8" s="1" t="s">
        <v>51</v>
      </c>
      <c r="B8" s="1" t="s">
        <v>50</v>
      </c>
    </row>
    <row r="9" spans="1:30" ht="12.95" customHeight="1" x14ac:dyDescent="0.4"/>
    <row r="10" spans="1:30" ht="16.5" customHeight="1" x14ac:dyDescent="0.4">
      <c r="J10" s="1" t="s">
        <v>49</v>
      </c>
      <c r="O10" s="1" t="s">
        <v>48</v>
      </c>
      <c r="R10" s="403" t="str">
        <f>IFERROR(データシート!D17&amp;"-"&amp;データシート!G17&amp;"  "&amp;データシート!D18,"")</f>
        <v xml:space="preserve">-  </v>
      </c>
      <c r="S10" s="403"/>
      <c r="T10" s="403"/>
      <c r="U10" s="403"/>
      <c r="V10" s="403"/>
      <c r="W10" s="403"/>
      <c r="X10" s="403"/>
      <c r="Y10" s="403"/>
      <c r="Z10" s="403"/>
      <c r="AA10" s="403"/>
      <c r="AB10" s="403"/>
      <c r="AC10" s="403"/>
      <c r="AD10" s="403"/>
    </row>
    <row r="11" spans="1:30" ht="12.95" customHeight="1" x14ac:dyDescent="0.4">
      <c r="O11" s="1" t="s">
        <v>47</v>
      </c>
      <c r="T11" s="403">
        <f>IFERROR(データシート!D19,"")</f>
        <v>0</v>
      </c>
      <c r="U11" s="403"/>
      <c r="V11" s="403"/>
      <c r="W11" s="403"/>
      <c r="X11" s="403"/>
      <c r="Y11" s="403"/>
      <c r="Z11" s="403"/>
      <c r="AA11" s="403"/>
      <c r="AB11" s="403"/>
      <c r="AC11" s="403"/>
      <c r="AD11" s="403"/>
    </row>
    <row r="12" spans="1:30" ht="12.95" customHeight="1" x14ac:dyDescent="0.4">
      <c r="O12" s="1" t="s">
        <v>46</v>
      </c>
      <c r="U12" s="402" t="str">
        <f>IFERROR(データシート!D20&amp;"  "&amp;データシート!D21,"")</f>
        <v xml:space="preserve">  </v>
      </c>
      <c r="V12" s="402"/>
      <c r="W12" s="402"/>
      <c r="X12" s="402"/>
      <c r="Y12" s="402"/>
      <c r="Z12" s="402"/>
      <c r="AA12" s="402"/>
      <c r="AB12" s="402"/>
      <c r="AD12" s="15" t="s">
        <v>45</v>
      </c>
    </row>
    <row r="13" spans="1:30" ht="12.95" customHeight="1" x14ac:dyDescent="0.4">
      <c r="O13" s="1" t="s">
        <v>44</v>
      </c>
      <c r="Q13" s="14"/>
      <c r="V13" s="402" t="str">
        <f>IFERROR(IF(データシート!D34="リース",データシート!D40,""),"")</f>
        <v/>
      </c>
      <c r="W13" s="402"/>
      <c r="X13" s="402"/>
      <c r="Y13" s="402"/>
      <c r="Z13" s="402"/>
      <c r="AA13" s="402"/>
      <c r="AB13" s="402"/>
      <c r="AC13" s="402"/>
      <c r="AD13" s="1" t="s">
        <v>43</v>
      </c>
    </row>
    <row r="14" spans="1:30" ht="12.95" customHeight="1" x14ac:dyDescent="0.4">
      <c r="Q14" s="14" t="s">
        <v>42</v>
      </c>
    </row>
    <row r="15" spans="1:30" ht="12.95" customHeight="1" x14ac:dyDescent="0.4"/>
    <row r="16" spans="1:30" ht="15" customHeight="1" x14ac:dyDescent="0.4">
      <c r="A16" s="401" t="s">
        <v>41</v>
      </c>
      <c r="B16" s="401"/>
      <c r="C16" s="401"/>
      <c r="D16" s="401"/>
      <c r="E16" s="401"/>
      <c r="F16" s="401"/>
      <c r="G16" s="401"/>
      <c r="H16" s="401"/>
      <c r="I16" s="401"/>
      <c r="J16" s="401"/>
      <c r="K16" s="401"/>
      <c r="L16" s="401"/>
      <c r="M16" s="401"/>
      <c r="N16" s="401"/>
      <c r="O16" s="401"/>
      <c r="P16" s="401"/>
      <c r="Q16" s="401"/>
      <c r="R16" s="401"/>
      <c r="S16" s="401"/>
      <c r="T16" s="401"/>
      <c r="U16" s="401"/>
      <c r="V16" s="401"/>
      <c r="W16" s="401"/>
      <c r="X16" s="401"/>
      <c r="Y16" s="401"/>
      <c r="Z16" s="401"/>
      <c r="AA16" s="401"/>
      <c r="AB16" s="401"/>
      <c r="AC16" s="401"/>
      <c r="AD16" s="401"/>
    </row>
    <row r="17" spans="1:30" ht="15" customHeight="1" x14ac:dyDescent="0.4">
      <c r="A17" s="401" t="s">
        <v>40</v>
      </c>
      <c r="B17" s="401"/>
      <c r="C17" s="401"/>
      <c r="D17" s="401"/>
      <c r="E17" s="401"/>
      <c r="F17" s="401"/>
      <c r="G17" s="401"/>
      <c r="H17" s="401"/>
      <c r="I17" s="401"/>
      <c r="J17" s="401"/>
      <c r="K17" s="401"/>
      <c r="L17" s="401"/>
      <c r="M17" s="401"/>
      <c r="N17" s="401"/>
      <c r="O17" s="401"/>
      <c r="P17" s="401"/>
      <c r="Q17" s="401"/>
      <c r="R17" s="401"/>
      <c r="S17" s="401"/>
      <c r="T17" s="401"/>
      <c r="U17" s="401"/>
      <c r="V17" s="401"/>
      <c r="W17" s="401"/>
      <c r="X17" s="401"/>
      <c r="Y17" s="401"/>
      <c r="Z17" s="401"/>
      <c r="AA17" s="401"/>
      <c r="AB17" s="401"/>
      <c r="AC17" s="401"/>
      <c r="AD17" s="401"/>
    </row>
    <row r="18" spans="1:30" ht="15" customHeight="1" x14ac:dyDescent="0.4">
      <c r="A18" s="401" t="s">
        <v>39</v>
      </c>
      <c r="B18" s="401"/>
      <c r="C18" s="401"/>
      <c r="D18" s="401"/>
      <c r="E18" s="401"/>
      <c r="F18" s="401"/>
      <c r="G18" s="401"/>
      <c r="H18" s="401"/>
      <c r="I18" s="401"/>
      <c r="J18" s="401"/>
      <c r="K18" s="401"/>
      <c r="L18" s="401"/>
      <c r="M18" s="401"/>
      <c r="N18" s="401"/>
      <c r="O18" s="401"/>
      <c r="P18" s="401"/>
      <c r="Q18" s="401"/>
      <c r="R18" s="401"/>
      <c r="S18" s="401"/>
      <c r="T18" s="401"/>
      <c r="U18" s="401"/>
      <c r="V18" s="401"/>
      <c r="W18" s="401"/>
      <c r="X18" s="401"/>
      <c r="Y18" s="401"/>
      <c r="Z18" s="401"/>
      <c r="AA18" s="401"/>
      <c r="AB18" s="401"/>
      <c r="AC18" s="401"/>
      <c r="AD18" s="401"/>
    </row>
    <row r="19" spans="1:30" ht="12.95" customHeight="1" x14ac:dyDescent="0.4"/>
    <row r="20" spans="1:30" ht="15" customHeight="1" x14ac:dyDescent="0.4">
      <c r="B20" s="417">
        <f>IFERROR(データシート!D11,"")</f>
        <v>0</v>
      </c>
      <c r="C20" s="417"/>
      <c r="D20" s="417"/>
      <c r="E20" s="417"/>
      <c r="F20" s="1" t="s">
        <v>208</v>
      </c>
      <c r="K20" s="402">
        <f>IFERROR(データシート!D10,"")</f>
        <v>0</v>
      </c>
      <c r="L20" s="402"/>
      <c r="M20" s="1" t="s">
        <v>209</v>
      </c>
      <c r="R20" s="402">
        <f>IFERROR(データシート!D12,"")</f>
        <v>0</v>
      </c>
      <c r="S20" s="402"/>
      <c r="T20" s="402"/>
      <c r="U20" s="1" t="s">
        <v>210</v>
      </c>
    </row>
    <row r="21" spans="1:30" ht="15" customHeight="1" x14ac:dyDescent="0.4">
      <c r="A21" s="1" t="s">
        <v>38</v>
      </c>
    </row>
    <row r="22" spans="1:30" ht="15" customHeight="1" x14ac:dyDescent="0.4">
      <c r="A22" s="1" t="s">
        <v>37</v>
      </c>
    </row>
    <row r="23" spans="1:30" ht="15" customHeight="1" x14ac:dyDescent="0.4">
      <c r="A23" s="1" t="s">
        <v>36</v>
      </c>
    </row>
    <row r="24" spans="1:30" s="13" customFormat="1" ht="20.100000000000001" customHeight="1" x14ac:dyDescent="0.4">
      <c r="A24" s="405" t="s">
        <v>35</v>
      </c>
      <c r="B24" s="405"/>
      <c r="C24" s="405"/>
      <c r="D24" s="405"/>
      <c r="E24" s="405"/>
      <c r="F24" s="405"/>
      <c r="G24" s="405"/>
      <c r="H24" s="405"/>
      <c r="I24" s="405"/>
      <c r="J24" s="405"/>
      <c r="K24" s="405"/>
      <c r="L24" s="405"/>
      <c r="M24" s="405"/>
      <c r="N24" s="405"/>
      <c r="O24" s="405"/>
      <c r="P24" s="405"/>
      <c r="Q24" s="405"/>
      <c r="R24" s="405"/>
      <c r="S24" s="405"/>
      <c r="T24" s="405"/>
      <c r="U24" s="405"/>
      <c r="V24" s="405"/>
      <c r="W24" s="405"/>
      <c r="X24" s="405"/>
      <c r="Y24" s="405"/>
      <c r="Z24" s="405"/>
      <c r="AA24" s="405"/>
      <c r="AB24" s="405"/>
      <c r="AC24" s="405"/>
      <c r="AD24" s="405"/>
    </row>
    <row r="25" spans="1:30" ht="12.95" customHeight="1" x14ac:dyDescent="0.4"/>
    <row r="26" spans="1:30" ht="15" customHeight="1" x14ac:dyDescent="0.4">
      <c r="A26" s="11" t="s">
        <v>34</v>
      </c>
      <c r="B26" s="1" t="s">
        <v>33</v>
      </c>
    </row>
    <row r="27" spans="1:30" ht="15" customHeight="1" x14ac:dyDescent="0.4">
      <c r="C27" s="1" t="s">
        <v>32</v>
      </c>
      <c r="H27" s="1" t="s">
        <v>31</v>
      </c>
      <c r="I27" s="416">
        <f>IFERROR(データシート!D9,"")</f>
        <v>0</v>
      </c>
      <c r="J27" s="416"/>
      <c r="K27" s="416"/>
      <c r="L27" s="416"/>
      <c r="M27" s="416"/>
      <c r="N27" s="1" t="s">
        <v>30</v>
      </c>
      <c r="O27" s="1" t="s">
        <v>29</v>
      </c>
      <c r="P27" s="417">
        <f>IFERROR(データシート!D11,"")</f>
        <v>0</v>
      </c>
      <c r="Q27" s="417"/>
      <c r="R27" s="417"/>
      <c r="S27" s="417"/>
      <c r="T27" s="417"/>
      <c r="U27" s="417"/>
      <c r="V27" s="417"/>
      <c r="W27" s="417"/>
      <c r="X27" s="417"/>
      <c r="Y27" s="418" t="str">
        <f>IFERROR("第"&amp;データシート!D10&amp;"号","")</f>
        <v>第号</v>
      </c>
      <c r="Z27" s="418"/>
      <c r="AA27" s="418"/>
      <c r="AB27" s="418"/>
      <c r="AC27" s="1" t="s">
        <v>28</v>
      </c>
    </row>
    <row r="28" spans="1:30" ht="15" customHeight="1" x14ac:dyDescent="0.4">
      <c r="N28" s="1" t="s">
        <v>27</v>
      </c>
      <c r="Y28" s="419">
        <f>データシート!S12</f>
        <v>0</v>
      </c>
      <c r="Z28" s="419"/>
      <c r="AA28" s="419"/>
      <c r="AB28" s="419"/>
      <c r="AC28" s="419"/>
      <c r="AD28" s="1" t="s">
        <v>26</v>
      </c>
    </row>
    <row r="29" spans="1:30" ht="12.95" customHeight="1" x14ac:dyDescent="0.4"/>
    <row r="30" spans="1:30" ht="15" customHeight="1" x14ac:dyDescent="0.4">
      <c r="A30" s="11" t="s">
        <v>25</v>
      </c>
      <c r="B30" s="1" t="s">
        <v>24</v>
      </c>
      <c r="C30" s="12"/>
    </row>
    <row r="31" spans="1:30" ht="15" customHeight="1" x14ac:dyDescent="0.4">
      <c r="B31" s="1" t="s">
        <v>23</v>
      </c>
    </row>
    <row r="32" spans="1:30" ht="12.95" customHeight="1" x14ac:dyDescent="0.4"/>
    <row r="33" spans="1:30" ht="15" customHeight="1" x14ac:dyDescent="0.4">
      <c r="A33" s="11" t="s">
        <v>22</v>
      </c>
      <c r="B33" s="1" t="s">
        <v>21</v>
      </c>
      <c r="J33" s="404">
        <f>データシート!D11</f>
        <v>0</v>
      </c>
      <c r="K33" s="404"/>
      <c r="L33" s="404"/>
      <c r="M33" s="404"/>
      <c r="N33" s="404"/>
      <c r="O33" s="404"/>
      <c r="P33" s="404"/>
      <c r="Q33" s="1" t="s">
        <v>820</v>
      </c>
      <c r="R33" s="404">
        <f>データシート!D6</f>
        <v>0</v>
      </c>
      <c r="S33" s="404"/>
      <c r="T33" s="404"/>
      <c r="U33" s="404"/>
      <c r="V33" s="404"/>
      <c r="W33" s="404"/>
      <c r="X33" s="404"/>
    </row>
    <row r="34" spans="1:30" ht="12.95" customHeight="1" x14ac:dyDescent="0.4">
      <c r="E34" s="402"/>
      <c r="F34" s="402"/>
      <c r="G34" s="402"/>
      <c r="H34" s="402"/>
      <c r="I34" s="402"/>
      <c r="J34" s="402"/>
      <c r="K34" s="402"/>
      <c r="L34" s="402"/>
      <c r="M34" s="402"/>
      <c r="N34" s="402"/>
      <c r="O34" s="402"/>
      <c r="P34" s="402"/>
      <c r="Q34" s="402"/>
      <c r="R34" s="402"/>
      <c r="S34" s="402"/>
      <c r="T34" s="402"/>
      <c r="U34" s="402"/>
      <c r="V34" s="402"/>
      <c r="W34" s="402"/>
      <c r="X34" s="402"/>
      <c r="Y34" s="402"/>
      <c r="Z34" s="402"/>
      <c r="AA34" s="402"/>
    </row>
    <row r="35" spans="1:30" ht="15" customHeight="1" x14ac:dyDescent="0.4">
      <c r="A35" s="10" t="s">
        <v>20</v>
      </c>
      <c r="B35" s="1" t="s">
        <v>19</v>
      </c>
    </row>
    <row r="36" spans="1:30" ht="15" customHeight="1" x14ac:dyDescent="0.4">
      <c r="B36" s="1" t="s">
        <v>18</v>
      </c>
    </row>
    <row r="37" spans="1:30" ht="12.95" customHeight="1" x14ac:dyDescent="0.4">
      <c r="A37" s="9"/>
    </row>
    <row r="38" spans="1:30" ht="15" customHeight="1" x14ac:dyDescent="0.4">
      <c r="A38" s="9" t="s">
        <v>17</v>
      </c>
      <c r="B38" s="8" t="s">
        <v>16</v>
      </c>
      <c r="C38" s="6"/>
      <c r="D38" s="6"/>
      <c r="E38" s="6"/>
      <c r="F38" s="6"/>
      <c r="H38" s="6"/>
      <c r="I38" s="6"/>
      <c r="J38" s="6"/>
      <c r="K38" s="6"/>
      <c r="L38" s="6"/>
      <c r="M38" s="6"/>
      <c r="N38" s="6"/>
      <c r="O38" s="6"/>
      <c r="Q38" s="7"/>
      <c r="R38" s="7"/>
      <c r="S38" s="7"/>
      <c r="T38" s="7"/>
      <c r="U38" s="6"/>
    </row>
    <row r="39" spans="1:30" ht="17.100000000000001" customHeight="1" x14ac:dyDescent="0.4">
      <c r="A39" s="406" t="s">
        <v>15</v>
      </c>
      <c r="B39" s="407"/>
      <c r="C39" s="407"/>
      <c r="D39" s="407"/>
      <c r="E39" s="408"/>
      <c r="F39" s="5" t="s">
        <v>14</v>
      </c>
      <c r="G39" s="4"/>
      <c r="H39" s="4"/>
      <c r="I39" s="4"/>
      <c r="J39" s="4"/>
      <c r="K39" s="4"/>
      <c r="L39" s="4"/>
      <c r="M39" s="4"/>
      <c r="N39" s="4"/>
      <c r="O39" s="4"/>
      <c r="P39" s="414" t="str">
        <f>IFERROR(データシート!D22&amp;"  "&amp;データシート!D23,"")</f>
        <v xml:space="preserve">  </v>
      </c>
      <c r="Q39" s="414"/>
      <c r="R39" s="414"/>
      <c r="S39" s="414"/>
      <c r="T39" s="414"/>
      <c r="U39" s="414"/>
      <c r="V39" s="414"/>
      <c r="W39" s="414"/>
      <c r="X39" s="414"/>
      <c r="Y39" s="414"/>
      <c r="Z39" s="414"/>
      <c r="AA39" s="414"/>
      <c r="AB39" s="414"/>
      <c r="AC39" s="414"/>
      <c r="AD39" s="415"/>
    </row>
    <row r="40" spans="1:30" s="2" customFormat="1" ht="17.100000000000001" customHeight="1" x14ac:dyDescent="0.4">
      <c r="A40" s="409"/>
      <c r="B40" s="401"/>
      <c r="C40" s="401"/>
      <c r="D40" s="401"/>
      <c r="E40" s="410"/>
      <c r="F40" s="5" t="s">
        <v>9</v>
      </c>
      <c r="G40" s="4"/>
      <c r="H40" s="4"/>
      <c r="I40" s="414">
        <f>IFERROR(データシート!D24,"")</f>
        <v>0</v>
      </c>
      <c r="J40" s="414"/>
      <c r="K40" s="414"/>
      <c r="L40" s="414"/>
      <c r="M40" s="414"/>
      <c r="N40" s="414"/>
      <c r="O40" s="414"/>
      <c r="P40" s="414"/>
      <c r="Q40" s="415"/>
      <c r="R40" s="5" t="s">
        <v>8</v>
      </c>
      <c r="S40" s="4"/>
      <c r="T40" s="4"/>
      <c r="U40" s="414">
        <f>IFERROR(データシート!D25,"")</f>
        <v>0</v>
      </c>
      <c r="V40" s="414"/>
      <c r="W40" s="414"/>
      <c r="X40" s="414"/>
      <c r="Y40" s="414"/>
      <c r="Z40" s="414"/>
      <c r="AA40" s="414"/>
      <c r="AB40" s="414"/>
      <c r="AC40" s="414"/>
      <c r="AD40" s="415"/>
    </row>
    <row r="41" spans="1:30" s="2" customFormat="1" ht="17.100000000000001" customHeight="1" x14ac:dyDescent="0.4">
      <c r="A41" s="411"/>
      <c r="B41" s="412"/>
      <c r="C41" s="412"/>
      <c r="D41" s="412"/>
      <c r="E41" s="413"/>
      <c r="F41" s="3" t="s">
        <v>7</v>
      </c>
      <c r="G41" s="3"/>
      <c r="H41" s="3"/>
      <c r="I41" s="3"/>
      <c r="J41" s="3"/>
      <c r="K41" s="414">
        <f>IFERROR(データシート!D26,"")</f>
        <v>0</v>
      </c>
      <c r="L41" s="414"/>
      <c r="M41" s="414"/>
      <c r="N41" s="414"/>
      <c r="O41" s="414"/>
      <c r="P41" s="414"/>
      <c r="Q41" s="414"/>
      <c r="R41" s="414"/>
      <c r="S41" s="414"/>
      <c r="T41" s="3" t="s">
        <v>6</v>
      </c>
      <c r="U41" s="414">
        <f>IFERROR(データシート!L26,"")</f>
        <v>0</v>
      </c>
      <c r="V41" s="414"/>
      <c r="W41" s="414"/>
      <c r="X41" s="414"/>
      <c r="Y41" s="414"/>
      <c r="Z41" s="414"/>
      <c r="AA41" s="414"/>
      <c r="AB41" s="414"/>
      <c r="AC41" s="414"/>
      <c r="AD41" s="415"/>
    </row>
    <row r="42" spans="1:30" ht="17.100000000000001" customHeight="1" x14ac:dyDescent="0.4">
      <c r="A42" s="406" t="s">
        <v>13</v>
      </c>
      <c r="B42" s="407"/>
      <c r="C42" s="407"/>
      <c r="D42" s="407"/>
      <c r="E42" s="408"/>
      <c r="F42" s="5" t="s">
        <v>12</v>
      </c>
      <c r="G42" s="4"/>
      <c r="H42" s="4"/>
      <c r="I42" s="4"/>
      <c r="J42" s="4"/>
      <c r="K42" s="4"/>
      <c r="L42" s="4"/>
      <c r="M42" s="4"/>
      <c r="N42" s="4"/>
      <c r="O42" s="4"/>
      <c r="P42" s="414" t="str">
        <f>IFERROR(データシート!D27&amp;"  "&amp;データシート!D28,"")</f>
        <v xml:space="preserve">  </v>
      </c>
      <c r="Q42" s="414"/>
      <c r="R42" s="414"/>
      <c r="S42" s="414"/>
      <c r="T42" s="414"/>
      <c r="U42" s="414"/>
      <c r="V42" s="414"/>
      <c r="W42" s="414"/>
      <c r="X42" s="414"/>
      <c r="Y42" s="414"/>
      <c r="Z42" s="414"/>
      <c r="AA42" s="414"/>
      <c r="AB42" s="414"/>
      <c r="AC42" s="414"/>
      <c r="AD42" s="415"/>
    </row>
    <row r="43" spans="1:30" ht="17.100000000000001" customHeight="1" x14ac:dyDescent="0.4">
      <c r="A43" s="422"/>
      <c r="B43" s="401"/>
      <c r="C43" s="401"/>
      <c r="D43" s="401"/>
      <c r="E43" s="410"/>
      <c r="F43" s="5" t="s">
        <v>11</v>
      </c>
      <c r="G43" s="4"/>
      <c r="H43" s="4"/>
      <c r="I43" s="420" t="str">
        <f>IFERROR(データシート!D32&amp;"-"&amp;データシート!G32&amp;"  "&amp;データシート!D33,"")</f>
        <v xml:space="preserve">-  </v>
      </c>
      <c r="J43" s="420"/>
      <c r="K43" s="420"/>
      <c r="L43" s="420"/>
      <c r="M43" s="420"/>
      <c r="N43" s="420"/>
      <c r="O43" s="420"/>
      <c r="P43" s="420"/>
      <c r="Q43" s="420"/>
      <c r="R43" s="420"/>
      <c r="S43" s="420"/>
      <c r="T43" s="420"/>
      <c r="U43" s="420"/>
      <c r="V43" s="420"/>
      <c r="W43" s="420"/>
      <c r="X43" s="420"/>
      <c r="Y43" s="420"/>
      <c r="Z43" s="420"/>
      <c r="AA43" s="420"/>
      <c r="AB43" s="420"/>
      <c r="AC43" s="420"/>
      <c r="AD43" s="421"/>
    </row>
    <row r="44" spans="1:30" ht="17.100000000000001" customHeight="1" x14ac:dyDescent="0.4">
      <c r="A44" s="409"/>
      <c r="B44" s="401"/>
      <c r="C44" s="401"/>
      <c r="D44" s="401"/>
      <c r="E44" s="410"/>
      <c r="F44" s="5" t="s">
        <v>9</v>
      </c>
      <c r="G44" s="4"/>
      <c r="H44" s="4"/>
      <c r="I44" s="414">
        <f>IFERROR(データシート!D29,"")</f>
        <v>0</v>
      </c>
      <c r="J44" s="414"/>
      <c r="K44" s="414"/>
      <c r="L44" s="414"/>
      <c r="M44" s="414"/>
      <c r="N44" s="414"/>
      <c r="O44" s="414"/>
      <c r="P44" s="414"/>
      <c r="Q44" s="415"/>
      <c r="R44" s="5" t="s">
        <v>8</v>
      </c>
      <c r="S44" s="4"/>
      <c r="T44" s="4"/>
      <c r="U44" s="414">
        <f>IFERROR(データシート!D30,"")</f>
        <v>0</v>
      </c>
      <c r="V44" s="414"/>
      <c r="W44" s="414"/>
      <c r="X44" s="414"/>
      <c r="Y44" s="414"/>
      <c r="Z44" s="414"/>
      <c r="AA44" s="414"/>
      <c r="AB44" s="414"/>
      <c r="AC44" s="414"/>
      <c r="AD44" s="415"/>
    </row>
    <row r="45" spans="1:30" ht="17.100000000000001" customHeight="1" x14ac:dyDescent="0.4">
      <c r="A45" s="411"/>
      <c r="B45" s="412"/>
      <c r="C45" s="412"/>
      <c r="D45" s="412"/>
      <c r="E45" s="413"/>
      <c r="F45" s="3" t="s">
        <v>7</v>
      </c>
      <c r="G45" s="3"/>
      <c r="H45" s="3"/>
      <c r="I45" s="3"/>
      <c r="J45" s="3"/>
      <c r="K45" s="414">
        <f>IFERROR(データシート!D31,"")</f>
        <v>0</v>
      </c>
      <c r="L45" s="414"/>
      <c r="M45" s="414"/>
      <c r="N45" s="414"/>
      <c r="O45" s="414"/>
      <c r="P45" s="414"/>
      <c r="Q45" s="414"/>
      <c r="R45" s="414"/>
      <c r="S45" s="414"/>
      <c r="T45" s="3" t="s">
        <v>6</v>
      </c>
      <c r="U45" s="414">
        <f>IFERROR(データシート!L31,"")</f>
        <v>0</v>
      </c>
      <c r="V45" s="414"/>
      <c r="W45" s="414"/>
      <c r="X45" s="414"/>
      <c r="Y45" s="414"/>
      <c r="Z45" s="414"/>
      <c r="AA45" s="414"/>
      <c r="AB45" s="414"/>
      <c r="AC45" s="414"/>
      <c r="AD45" s="415"/>
    </row>
    <row r="46" spans="1:30" s="2" customFormat="1" ht="15" customHeight="1" x14ac:dyDescent="0.4">
      <c r="A46" s="2" t="s">
        <v>5</v>
      </c>
      <c r="B46" s="2" t="s">
        <v>4</v>
      </c>
    </row>
    <row r="47" spans="1:30" s="2" customFormat="1" ht="15" customHeight="1" x14ac:dyDescent="0.4">
      <c r="A47" s="2" t="s">
        <v>3</v>
      </c>
      <c r="B47" s="2" t="s">
        <v>2</v>
      </c>
    </row>
    <row r="48" spans="1:30" s="2" customFormat="1" ht="15" customHeight="1" x14ac:dyDescent="0.4">
      <c r="A48" s="2" t="s">
        <v>1</v>
      </c>
      <c r="B48" s="2" t="s">
        <v>0</v>
      </c>
    </row>
    <row r="49" ht="12.95" customHeight="1" x14ac:dyDescent="0.4"/>
    <row r="50" ht="12.95" customHeight="1" x14ac:dyDescent="0.4"/>
    <row r="51" ht="12.95" customHeight="1" x14ac:dyDescent="0.4"/>
    <row r="52" ht="12.95" customHeight="1" x14ac:dyDescent="0.4"/>
    <row r="53" ht="12.95" customHeight="1" x14ac:dyDescent="0.4"/>
    <row r="54" ht="12.95" customHeight="1" x14ac:dyDescent="0.4"/>
    <row r="55" ht="9.9499999999999993" customHeight="1" x14ac:dyDescent="0.4"/>
    <row r="56" ht="9.9499999999999993" customHeight="1" x14ac:dyDescent="0.4"/>
    <row r="57" ht="9.9499999999999993" customHeight="1" x14ac:dyDescent="0.4"/>
    <row r="58" ht="9.9499999999999993" customHeight="1" x14ac:dyDescent="0.4"/>
    <row r="59" ht="9.9499999999999993" customHeight="1" x14ac:dyDescent="0.4"/>
    <row r="60" ht="9.9499999999999993" customHeight="1" x14ac:dyDescent="0.4"/>
    <row r="61" ht="9.9499999999999993" customHeight="1" x14ac:dyDescent="0.4"/>
    <row r="62" ht="9.9499999999999993" customHeight="1" x14ac:dyDescent="0.4"/>
    <row r="63" ht="9.9499999999999993" customHeight="1" x14ac:dyDescent="0.4"/>
    <row r="64" ht="9.9499999999999993" customHeight="1" x14ac:dyDescent="0.4"/>
    <row r="65" ht="9.9499999999999993" customHeight="1" x14ac:dyDescent="0.4"/>
    <row r="66" ht="9.9499999999999993" customHeight="1" x14ac:dyDescent="0.4"/>
    <row r="67" ht="9.9499999999999993" customHeight="1" x14ac:dyDescent="0.4"/>
    <row r="68" ht="9.9499999999999993" customHeight="1" x14ac:dyDescent="0.4"/>
    <row r="69" ht="9.9499999999999993" customHeight="1" x14ac:dyDescent="0.4"/>
    <row r="70" ht="9.9499999999999993" customHeight="1" x14ac:dyDescent="0.4"/>
  </sheetData>
  <sheetProtection algorithmName="SHA-512" hashValue="2Avr4Vo3JkCFJzD9EpFGlhCIVA3VhQPHuiUzwLRQFTTTiEoh3S/6rqJ4qySvgfKDROjrapKF2cr/ZnSioShMsQ==" saltValue="v7SfzMliFP4OeJqp7D44KQ==" spinCount="100000" sheet="1" objects="1" scenarios="1"/>
  <mergeCells count="37">
    <mergeCell ref="Y27:AB27"/>
    <mergeCell ref="Y28:AC28"/>
    <mergeCell ref="I43:AD43"/>
    <mergeCell ref="A42:E45"/>
    <mergeCell ref="P42:AD42"/>
    <mergeCell ref="I44:Q44"/>
    <mergeCell ref="U44:AD44"/>
    <mergeCell ref="K45:S45"/>
    <mergeCell ref="U45:AD45"/>
    <mergeCell ref="R33:X33"/>
    <mergeCell ref="A17:AD17"/>
    <mergeCell ref="A18:AD18"/>
    <mergeCell ref="A24:AD24"/>
    <mergeCell ref="A39:E41"/>
    <mergeCell ref="P39:AD39"/>
    <mergeCell ref="I40:Q40"/>
    <mergeCell ref="U40:AD40"/>
    <mergeCell ref="K41:S41"/>
    <mergeCell ref="U41:AD41"/>
    <mergeCell ref="I27:M27"/>
    <mergeCell ref="E34:AA34"/>
    <mergeCell ref="B20:E20"/>
    <mergeCell ref="K20:L20"/>
    <mergeCell ref="R20:T20"/>
    <mergeCell ref="P27:X27"/>
    <mergeCell ref="J33:P33"/>
    <mergeCell ref="A1:I2"/>
    <mergeCell ref="O2:P2"/>
    <mergeCell ref="T2:V2"/>
    <mergeCell ref="W2:AD2"/>
    <mergeCell ref="A16:AD16"/>
    <mergeCell ref="Z4:AC4"/>
    <mergeCell ref="R10:AD10"/>
    <mergeCell ref="T11:AD11"/>
    <mergeCell ref="U12:AB12"/>
    <mergeCell ref="V13:AC13"/>
    <mergeCell ref="X5:AD5"/>
  </mergeCells>
  <phoneticPr fontId="2"/>
  <pageMargins left="0.7" right="0.7" top="0.75" bottom="0.75" header="0.3" footer="0.3"/>
  <pageSetup paperSize="9" scale="99" orientation="portrait" r:id="rId1"/>
  <extLst>
    <ext xmlns:x14="http://schemas.microsoft.com/office/spreadsheetml/2009/9/main" uri="{78C0D931-6437-407d-A8EE-F0AAD7539E65}">
      <x14:conditionalFormattings>
        <x14:conditionalFormatting xmlns:xm="http://schemas.microsoft.com/office/excel/2006/main">
          <x14:cfRule type="expression" priority="2" id="{44FDF413-2D08-4014-85EA-F8F2075EBFEB}">
            <xm:f>データシート!$D$7=""</xm:f>
            <x14:dxf>
              <font>
                <color theme="0"/>
              </font>
              <fill>
                <patternFill patternType="solid">
                  <fgColor auto="1"/>
                  <bgColor theme="0"/>
                </patternFill>
              </fill>
            </x14:dxf>
          </x14:cfRule>
          <xm:sqref>Y4</xm:sqref>
        </x14:conditionalFormatting>
        <x14:conditionalFormatting xmlns:xm="http://schemas.microsoft.com/office/excel/2006/main">
          <x14:cfRule type="expression" priority="1" id="{DE1B58F1-795C-4B6E-A7CB-E5C931C0BF10}">
            <xm:f>データシート!$D$7=""</xm:f>
            <x14:dxf>
              <font>
                <color theme="0"/>
              </font>
              <fill>
                <patternFill>
                  <bgColor theme="0"/>
                </patternFill>
              </fill>
            </x14:dxf>
          </x14:cfRule>
          <xm:sqref>AD4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O68"/>
  <sheetViews>
    <sheetView showGridLines="0" showZeros="0" view="pageBreakPreview" topLeftCell="A7" zoomScaleNormal="100" zoomScaleSheetLayoutView="100" workbookViewId="0">
      <selection activeCell="AR31" sqref="AR31"/>
    </sheetView>
  </sheetViews>
  <sheetFormatPr defaultRowHeight="13.5" x14ac:dyDescent="0.4"/>
  <cols>
    <col min="1" max="28" width="2.625" style="1" customWidth="1"/>
    <col min="29" max="29" width="4.75" style="1" customWidth="1"/>
    <col min="30" max="30" width="4" style="1" customWidth="1"/>
    <col min="31" max="31" width="2.625" style="1" customWidth="1"/>
    <col min="32" max="32" width="3.625" style="1" customWidth="1"/>
    <col min="33" max="43" width="2.625" style="1" customWidth="1"/>
    <col min="44" max="16384" width="9" style="1"/>
  </cols>
  <sheetData>
    <row r="1" spans="1:30" ht="12.95" customHeight="1" x14ac:dyDescent="0.4">
      <c r="A1" s="398" t="s">
        <v>57</v>
      </c>
      <c r="B1" s="398"/>
      <c r="C1" s="398"/>
      <c r="D1" s="398"/>
      <c r="E1" s="398"/>
      <c r="F1" s="398"/>
      <c r="G1" s="398"/>
      <c r="H1" s="398"/>
      <c r="I1" s="398"/>
    </row>
    <row r="2" spans="1:30" ht="12.95" customHeight="1" x14ac:dyDescent="0.4">
      <c r="A2" s="398"/>
      <c r="B2" s="398"/>
      <c r="C2" s="398"/>
      <c r="D2" s="398"/>
      <c r="E2" s="398"/>
      <c r="F2" s="398"/>
      <c r="G2" s="398"/>
      <c r="H2" s="398"/>
      <c r="I2" s="398"/>
    </row>
    <row r="3" spans="1:30" ht="12.95" customHeight="1" x14ac:dyDescent="0.4">
      <c r="A3" s="1" t="s">
        <v>58</v>
      </c>
      <c r="AC3" s="460" t="str">
        <f>IF(データシート!D43=0,"",データシート!D43)</f>
        <v/>
      </c>
      <c r="AD3" s="460"/>
    </row>
    <row r="4" spans="1:30" ht="9" customHeight="1" x14ac:dyDescent="0.4">
      <c r="A4" s="465" t="s">
        <v>59</v>
      </c>
      <c r="B4" s="407"/>
      <c r="C4" s="407"/>
      <c r="D4" s="407"/>
      <c r="E4" s="407"/>
      <c r="F4" s="407"/>
      <c r="G4" s="408"/>
      <c r="H4" s="461" t="s">
        <v>60</v>
      </c>
      <c r="I4" s="462"/>
      <c r="J4" s="462"/>
      <c r="K4" s="462"/>
      <c r="L4" s="462"/>
      <c r="M4" s="463" t="str">
        <f>IF(データシート!D44=0,"",データシート!D44)</f>
        <v/>
      </c>
      <c r="N4" s="463"/>
      <c r="O4" s="463"/>
      <c r="P4" s="463"/>
      <c r="Q4" s="463"/>
      <c r="R4" s="463"/>
      <c r="S4" s="463"/>
      <c r="T4" s="463"/>
      <c r="U4" s="463"/>
      <c r="V4" s="463"/>
      <c r="W4" s="463"/>
      <c r="X4" s="463"/>
      <c r="Y4" s="463"/>
      <c r="Z4" s="463"/>
      <c r="AA4" s="463"/>
      <c r="AB4" s="463"/>
      <c r="AC4" s="463"/>
      <c r="AD4" s="464"/>
    </row>
    <row r="5" spans="1:30" ht="9" customHeight="1" x14ac:dyDescent="0.4">
      <c r="A5" s="409"/>
      <c r="B5" s="401"/>
      <c r="C5" s="401"/>
      <c r="D5" s="401"/>
      <c r="E5" s="401"/>
      <c r="F5" s="401"/>
      <c r="G5" s="410"/>
      <c r="H5" s="426"/>
      <c r="I5" s="398"/>
      <c r="J5" s="398"/>
      <c r="K5" s="398"/>
      <c r="L5" s="398"/>
      <c r="M5" s="402"/>
      <c r="N5" s="402"/>
      <c r="O5" s="402"/>
      <c r="P5" s="402"/>
      <c r="Q5" s="402"/>
      <c r="R5" s="402"/>
      <c r="S5" s="402"/>
      <c r="T5" s="402"/>
      <c r="U5" s="402"/>
      <c r="V5" s="402"/>
      <c r="W5" s="402"/>
      <c r="X5" s="402"/>
      <c r="Y5" s="402"/>
      <c r="Z5" s="402"/>
      <c r="AA5" s="402"/>
      <c r="AB5" s="402"/>
      <c r="AC5" s="402"/>
      <c r="AD5" s="459"/>
    </row>
    <row r="6" spans="1:30" ht="9" customHeight="1" x14ac:dyDescent="0.4">
      <c r="A6" s="409"/>
      <c r="B6" s="401"/>
      <c r="C6" s="401"/>
      <c r="D6" s="401"/>
      <c r="E6" s="401"/>
      <c r="F6" s="401"/>
      <c r="G6" s="410"/>
      <c r="H6" s="426" t="s">
        <v>61</v>
      </c>
      <c r="I6" s="398"/>
      <c r="J6" s="398"/>
      <c r="K6" s="398"/>
      <c r="L6" s="398"/>
      <c r="M6" s="402" t="str">
        <f>IF(データシート!D45=0,"",データシート!D45)</f>
        <v/>
      </c>
      <c r="N6" s="402"/>
      <c r="O6" s="402"/>
      <c r="P6" s="402"/>
      <c r="Q6" s="402"/>
      <c r="R6" s="402"/>
      <c r="S6" s="402"/>
      <c r="T6" s="402"/>
      <c r="U6" s="402"/>
      <c r="V6" s="402"/>
      <c r="W6" s="402"/>
      <c r="X6" s="402"/>
      <c r="Y6" s="402"/>
      <c r="Z6" s="402"/>
      <c r="AA6" s="402"/>
      <c r="AB6" s="402"/>
      <c r="AC6" s="402"/>
      <c r="AD6" s="459"/>
    </row>
    <row r="7" spans="1:30" ht="9" customHeight="1" x14ac:dyDescent="0.4">
      <c r="A7" s="409"/>
      <c r="B7" s="401"/>
      <c r="C7" s="401"/>
      <c r="D7" s="401"/>
      <c r="E7" s="401"/>
      <c r="F7" s="401"/>
      <c r="G7" s="410"/>
      <c r="H7" s="426"/>
      <c r="I7" s="398"/>
      <c r="J7" s="398"/>
      <c r="K7" s="398"/>
      <c r="L7" s="398"/>
      <c r="M7" s="402"/>
      <c r="N7" s="402"/>
      <c r="O7" s="402"/>
      <c r="P7" s="402"/>
      <c r="Q7" s="402"/>
      <c r="R7" s="402"/>
      <c r="S7" s="402"/>
      <c r="T7" s="402"/>
      <c r="U7" s="402"/>
      <c r="V7" s="402"/>
      <c r="W7" s="402"/>
      <c r="X7" s="402"/>
      <c r="Y7" s="402"/>
      <c r="Z7" s="402"/>
      <c r="AA7" s="402"/>
      <c r="AB7" s="402"/>
      <c r="AC7" s="402"/>
      <c r="AD7" s="459"/>
    </row>
    <row r="8" spans="1:30" ht="9" customHeight="1" x14ac:dyDescent="0.4">
      <c r="A8" s="409"/>
      <c r="B8" s="401"/>
      <c r="C8" s="401"/>
      <c r="D8" s="401"/>
      <c r="E8" s="401"/>
      <c r="F8" s="401"/>
      <c r="G8" s="410"/>
      <c r="H8" s="426" t="s">
        <v>62</v>
      </c>
      <c r="I8" s="398"/>
      <c r="J8" s="398"/>
      <c r="K8" s="398"/>
      <c r="L8" s="398"/>
      <c r="M8" s="402" t="str">
        <f>IF(データシート!D46="","",データシート!D46&amp;" "&amp;データシート!F46&amp;" "&amp;データシート!H46&amp;""&amp;データシート!J46&amp;" "&amp;データシート!L46&amp;" "&amp;データシート!N46&amp;" "&amp;データシート!P46)</f>
        <v/>
      </c>
      <c r="N8" s="402"/>
      <c r="O8" s="402"/>
      <c r="P8" s="402"/>
      <c r="Q8" s="402"/>
      <c r="R8" s="402"/>
      <c r="S8" s="402"/>
      <c r="T8" s="402"/>
      <c r="U8" s="402"/>
      <c r="V8" s="402"/>
      <c r="W8" s="402"/>
      <c r="X8" s="402"/>
      <c r="Y8" s="402"/>
      <c r="Z8" s="402"/>
      <c r="AA8" s="402"/>
      <c r="AB8" s="402"/>
      <c r="AC8" s="402"/>
      <c r="AD8" s="459"/>
    </row>
    <row r="9" spans="1:30" ht="9" customHeight="1" x14ac:dyDescent="0.4">
      <c r="A9" s="409"/>
      <c r="B9" s="401"/>
      <c r="C9" s="401"/>
      <c r="D9" s="401"/>
      <c r="E9" s="401"/>
      <c r="F9" s="401"/>
      <c r="G9" s="410"/>
      <c r="H9" s="426"/>
      <c r="I9" s="398"/>
      <c r="J9" s="398"/>
      <c r="K9" s="398"/>
      <c r="L9" s="398"/>
      <c r="M9" s="402"/>
      <c r="N9" s="402"/>
      <c r="O9" s="402"/>
      <c r="P9" s="402"/>
      <c r="Q9" s="402"/>
      <c r="R9" s="402"/>
      <c r="S9" s="402"/>
      <c r="T9" s="402"/>
      <c r="U9" s="402"/>
      <c r="V9" s="402"/>
      <c r="W9" s="402"/>
      <c r="X9" s="402"/>
      <c r="Y9" s="402"/>
      <c r="Z9" s="402"/>
      <c r="AA9" s="402"/>
      <c r="AB9" s="402"/>
      <c r="AC9" s="402"/>
      <c r="AD9" s="459"/>
    </row>
    <row r="10" spans="1:30" ht="9" customHeight="1" x14ac:dyDescent="0.4">
      <c r="A10" s="409"/>
      <c r="B10" s="401"/>
      <c r="C10" s="401"/>
      <c r="D10" s="401"/>
      <c r="E10" s="401"/>
      <c r="F10" s="401"/>
      <c r="G10" s="410"/>
      <c r="H10" s="426" t="s">
        <v>63</v>
      </c>
      <c r="I10" s="398"/>
      <c r="J10" s="398"/>
      <c r="K10" s="398"/>
      <c r="L10" s="398"/>
      <c r="M10" s="401" t="b">
        <f>IF(データシート!D47=0,"",データシート!D47)</f>
        <v>0</v>
      </c>
      <c r="N10" s="401"/>
      <c r="O10" s="401"/>
      <c r="P10" s="401"/>
      <c r="Q10" s="401"/>
      <c r="R10" s="401"/>
      <c r="S10" s="401"/>
      <c r="T10" s="401"/>
      <c r="U10" s="401"/>
      <c r="V10" s="401"/>
      <c r="W10" s="401"/>
      <c r="X10" s="401"/>
      <c r="Y10" s="401"/>
      <c r="Z10" s="401"/>
      <c r="AA10" s="401"/>
      <c r="AB10" s="401"/>
      <c r="AC10" s="401" t="s">
        <v>64</v>
      </c>
      <c r="AD10" s="410"/>
    </row>
    <row r="11" spans="1:30" ht="9" customHeight="1" x14ac:dyDescent="0.4">
      <c r="A11" s="409"/>
      <c r="B11" s="401"/>
      <c r="C11" s="401"/>
      <c r="D11" s="401"/>
      <c r="E11" s="401"/>
      <c r="F11" s="401"/>
      <c r="G11" s="410"/>
      <c r="H11" s="426"/>
      <c r="I11" s="398"/>
      <c r="J11" s="398"/>
      <c r="K11" s="398"/>
      <c r="L11" s="398"/>
      <c r="M11" s="401"/>
      <c r="N11" s="401"/>
      <c r="O11" s="401"/>
      <c r="P11" s="401"/>
      <c r="Q11" s="401"/>
      <c r="R11" s="401"/>
      <c r="S11" s="401"/>
      <c r="T11" s="401"/>
      <c r="U11" s="401"/>
      <c r="V11" s="401"/>
      <c r="W11" s="401"/>
      <c r="X11" s="401"/>
      <c r="Y11" s="401"/>
      <c r="Z11" s="401"/>
      <c r="AA11" s="401"/>
      <c r="AB11" s="401"/>
      <c r="AC11" s="401"/>
      <c r="AD11" s="410"/>
    </row>
    <row r="12" spans="1:30" ht="9" customHeight="1" x14ac:dyDescent="0.4">
      <c r="A12" s="409"/>
      <c r="B12" s="401"/>
      <c r="C12" s="401"/>
      <c r="D12" s="401"/>
      <c r="E12" s="401"/>
      <c r="F12" s="401"/>
      <c r="G12" s="410"/>
      <c r="H12" s="426" t="s">
        <v>862</v>
      </c>
      <c r="I12" s="398"/>
      <c r="J12" s="398"/>
      <c r="K12" s="398"/>
      <c r="L12" s="398"/>
      <c r="M12" s="401" t="str">
        <f>IF(データシート!D48="ＪＡＲＩ","〇","")</f>
        <v/>
      </c>
      <c r="N12" s="401"/>
      <c r="O12" s="401" t="s">
        <v>204</v>
      </c>
      <c r="P12" s="401"/>
      <c r="Q12" s="401"/>
      <c r="R12" s="401"/>
      <c r="S12" s="401" t="str">
        <f>IF(データシート!D48="ＣＨＡｄｅＭＯ","〇","")</f>
        <v/>
      </c>
      <c r="T12" s="401"/>
      <c r="U12" s="402" t="s">
        <v>205</v>
      </c>
      <c r="V12" s="402"/>
      <c r="W12" s="402"/>
      <c r="X12" s="402"/>
      <c r="Y12" s="401" t="str">
        <f>IF(データシート!D48="その他証明書","〇","")</f>
        <v/>
      </c>
      <c r="Z12" s="401"/>
      <c r="AA12" s="402" t="s">
        <v>206</v>
      </c>
      <c r="AB12" s="402"/>
      <c r="AC12" s="402"/>
      <c r="AD12" s="459"/>
    </row>
    <row r="13" spans="1:30" ht="9" customHeight="1" x14ac:dyDescent="0.4">
      <c r="A13" s="409"/>
      <c r="B13" s="401"/>
      <c r="C13" s="401"/>
      <c r="D13" s="401"/>
      <c r="E13" s="401"/>
      <c r="F13" s="401"/>
      <c r="G13" s="410"/>
      <c r="H13" s="426"/>
      <c r="I13" s="398"/>
      <c r="J13" s="398"/>
      <c r="K13" s="398"/>
      <c r="L13" s="398"/>
      <c r="M13" s="401"/>
      <c r="N13" s="401"/>
      <c r="O13" s="401"/>
      <c r="P13" s="401"/>
      <c r="Q13" s="401"/>
      <c r="R13" s="401"/>
      <c r="S13" s="401"/>
      <c r="T13" s="401"/>
      <c r="U13" s="402"/>
      <c r="V13" s="402"/>
      <c r="W13" s="402"/>
      <c r="X13" s="402"/>
      <c r="Y13" s="401"/>
      <c r="Z13" s="401"/>
      <c r="AA13" s="402"/>
      <c r="AB13" s="402"/>
      <c r="AC13" s="402"/>
      <c r="AD13" s="459"/>
    </row>
    <row r="14" spans="1:30" ht="9" customHeight="1" x14ac:dyDescent="0.4">
      <c r="A14" s="409"/>
      <c r="B14" s="401"/>
      <c r="C14" s="401"/>
      <c r="D14" s="401"/>
      <c r="E14" s="401"/>
      <c r="F14" s="401"/>
      <c r="G14" s="410"/>
      <c r="H14" s="426" t="s">
        <v>135</v>
      </c>
      <c r="I14" s="398"/>
      <c r="J14" s="398"/>
      <c r="K14" s="398"/>
      <c r="L14" s="398"/>
      <c r="M14" s="401" t="str">
        <f>IF(データシート!D49=0,"",データシート!D49)</f>
        <v/>
      </c>
      <c r="N14" s="401"/>
      <c r="O14" s="401"/>
      <c r="P14" s="401"/>
      <c r="Q14" s="401"/>
      <c r="R14" s="401"/>
      <c r="S14" s="401"/>
      <c r="T14" s="401"/>
      <c r="U14" s="401" t="s">
        <v>131</v>
      </c>
      <c r="V14" s="401" t="s">
        <v>132</v>
      </c>
      <c r="W14" s="401"/>
      <c r="X14" s="401"/>
      <c r="Y14" s="401" t="str">
        <f>IF(データシート!D50=0,"",データシート!D50)</f>
        <v/>
      </c>
      <c r="Z14" s="401"/>
      <c r="AA14" s="401"/>
      <c r="AB14" s="401"/>
      <c r="AC14" s="401" t="s">
        <v>133</v>
      </c>
      <c r="AD14" s="410"/>
    </row>
    <row r="15" spans="1:30" ht="9" customHeight="1" x14ac:dyDescent="0.4">
      <c r="A15" s="409"/>
      <c r="B15" s="401"/>
      <c r="C15" s="401"/>
      <c r="D15" s="401"/>
      <c r="E15" s="401"/>
      <c r="F15" s="401"/>
      <c r="G15" s="410"/>
      <c r="H15" s="426"/>
      <c r="I15" s="398"/>
      <c r="J15" s="398"/>
      <c r="K15" s="398"/>
      <c r="L15" s="398"/>
      <c r="M15" s="401"/>
      <c r="N15" s="401"/>
      <c r="O15" s="401"/>
      <c r="P15" s="401"/>
      <c r="Q15" s="401"/>
      <c r="R15" s="401"/>
      <c r="S15" s="401"/>
      <c r="T15" s="401"/>
      <c r="U15" s="401"/>
      <c r="V15" s="401"/>
      <c r="W15" s="401"/>
      <c r="X15" s="401"/>
      <c r="Y15" s="401"/>
      <c r="Z15" s="401"/>
      <c r="AA15" s="401"/>
      <c r="AB15" s="401"/>
      <c r="AC15" s="401"/>
      <c r="AD15" s="410"/>
    </row>
    <row r="16" spans="1:30" ht="9" customHeight="1" x14ac:dyDescent="0.4">
      <c r="A16" s="409"/>
      <c r="B16" s="401"/>
      <c r="C16" s="401"/>
      <c r="D16" s="401"/>
      <c r="E16" s="401"/>
      <c r="F16" s="401"/>
      <c r="G16" s="410"/>
      <c r="H16" s="409" t="s">
        <v>136</v>
      </c>
      <c r="I16" s="401"/>
      <c r="J16" s="401"/>
      <c r="K16" s="401"/>
      <c r="L16" s="401"/>
      <c r="M16" s="401"/>
      <c r="N16" s="401"/>
      <c r="O16" s="401"/>
      <c r="P16" s="401"/>
      <c r="Q16" s="401"/>
      <c r="R16" s="401"/>
      <c r="S16" s="401"/>
      <c r="T16" s="401"/>
      <c r="U16" s="401"/>
      <c r="V16" s="401"/>
      <c r="W16" s="401"/>
      <c r="X16" s="401"/>
      <c r="Y16" s="401"/>
      <c r="Z16" s="401"/>
      <c r="AA16" s="401"/>
      <c r="AB16" s="401"/>
      <c r="AC16" s="401"/>
      <c r="AD16" s="410"/>
    </row>
    <row r="17" spans="1:30" ht="9" customHeight="1" x14ac:dyDescent="0.4">
      <c r="A17" s="409"/>
      <c r="B17" s="401"/>
      <c r="C17" s="401"/>
      <c r="D17" s="401"/>
      <c r="E17" s="401"/>
      <c r="F17" s="401"/>
      <c r="G17" s="410"/>
      <c r="H17" s="409"/>
      <c r="I17" s="401"/>
      <c r="J17" s="401"/>
      <c r="K17" s="401"/>
      <c r="L17" s="401"/>
      <c r="M17" s="401"/>
      <c r="N17" s="401"/>
      <c r="O17" s="401"/>
      <c r="P17" s="401"/>
      <c r="Q17" s="401"/>
      <c r="R17" s="401"/>
      <c r="S17" s="401"/>
      <c r="T17" s="401"/>
      <c r="U17" s="401"/>
      <c r="V17" s="401"/>
      <c r="W17" s="401"/>
      <c r="X17" s="401"/>
      <c r="Y17" s="401"/>
      <c r="Z17" s="401"/>
      <c r="AA17" s="401"/>
      <c r="AB17" s="401"/>
      <c r="AC17" s="401"/>
      <c r="AD17" s="410"/>
    </row>
    <row r="18" spans="1:30" ht="9" customHeight="1" x14ac:dyDescent="0.4">
      <c r="A18" s="409"/>
      <c r="B18" s="401"/>
      <c r="C18" s="401"/>
      <c r="D18" s="401"/>
      <c r="E18" s="401"/>
      <c r="F18" s="401"/>
      <c r="G18" s="410"/>
      <c r="H18" s="409" t="s">
        <v>137</v>
      </c>
      <c r="I18" s="401"/>
      <c r="J18" s="401"/>
      <c r="K18" s="401"/>
      <c r="L18" s="401"/>
      <c r="M18" s="401"/>
      <c r="N18" s="401"/>
      <c r="O18" s="401"/>
      <c r="P18" s="401"/>
      <c r="Q18" s="401"/>
      <c r="R18" s="401"/>
      <c r="S18" s="401"/>
      <c r="T18" s="401"/>
      <c r="U18" s="401" t="str">
        <f>IF(データシート!D51=0,"",データシート!D51)</f>
        <v/>
      </c>
      <c r="V18" s="401"/>
      <c r="W18" s="401"/>
      <c r="X18" s="401"/>
      <c r="Y18" s="401"/>
      <c r="Z18" s="401" t="s">
        <v>863</v>
      </c>
      <c r="AA18" s="401"/>
      <c r="AB18" s="401"/>
      <c r="AC18" s="401"/>
      <c r="AD18" s="410"/>
    </row>
    <row r="19" spans="1:30" ht="9" customHeight="1" x14ac:dyDescent="0.4">
      <c r="A19" s="409"/>
      <c r="B19" s="401"/>
      <c r="C19" s="401"/>
      <c r="D19" s="401"/>
      <c r="E19" s="401"/>
      <c r="F19" s="401"/>
      <c r="G19" s="410"/>
      <c r="H19" s="409"/>
      <c r="I19" s="401"/>
      <c r="J19" s="401"/>
      <c r="K19" s="401"/>
      <c r="L19" s="401"/>
      <c r="M19" s="401"/>
      <c r="N19" s="401"/>
      <c r="O19" s="401"/>
      <c r="P19" s="401"/>
      <c r="Q19" s="401"/>
      <c r="R19" s="401"/>
      <c r="S19" s="401"/>
      <c r="T19" s="401"/>
      <c r="U19" s="401"/>
      <c r="V19" s="401"/>
      <c r="W19" s="401"/>
      <c r="X19" s="401"/>
      <c r="Y19" s="401"/>
      <c r="Z19" s="401"/>
      <c r="AA19" s="401"/>
      <c r="AB19" s="401"/>
      <c r="AC19" s="401"/>
      <c r="AD19" s="410"/>
    </row>
    <row r="20" spans="1:30" ht="9" customHeight="1" x14ac:dyDescent="0.4">
      <c r="A20" s="409"/>
      <c r="B20" s="401"/>
      <c r="C20" s="401"/>
      <c r="D20" s="401"/>
      <c r="E20" s="401"/>
      <c r="F20" s="401"/>
      <c r="G20" s="410"/>
      <c r="H20" s="426" t="s">
        <v>138</v>
      </c>
      <c r="I20" s="398"/>
      <c r="J20" s="398"/>
      <c r="K20" s="398"/>
      <c r="L20" s="398"/>
      <c r="M20" s="398"/>
      <c r="N20" s="398"/>
      <c r="O20" s="398"/>
      <c r="P20" s="398"/>
      <c r="Q20" s="398"/>
      <c r="R20" s="398"/>
      <c r="S20" s="398"/>
      <c r="T20" s="398"/>
      <c r="U20" s="398"/>
      <c r="V20" s="398"/>
      <c r="W20" s="398"/>
      <c r="X20" s="398"/>
      <c r="Y20" s="398"/>
      <c r="Z20" s="398"/>
      <c r="AA20" s="398"/>
      <c r="AB20" s="398"/>
      <c r="AC20" s="398"/>
      <c r="AD20" s="423"/>
    </row>
    <row r="21" spans="1:30" ht="9" customHeight="1" x14ac:dyDescent="0.4">
      <c r="A21" s="409"/>
      <c r="B21" s="401"/>
      <c r="C21" s="401"/>
      <c r="D21" s="401"/>
      <c r="E21" s="401"/>
      <c r="F21" s="401"/>
      <c r="G21" s="410"/>
      <c r="H21" s="426"/>
      <c r="I21" s="398"/>
      <c r="J21" s="398"/>
      <c r="K21" s="398"/>
      <c r="L21" s="398"/>
      <c r="M21" s="398"/>
      <c r="N21" s="398"/>
      <c r="O21" s="398"/>
      <c r="P21" s="398"/>
      <c r="Q21" s="398"/>
      <c r="R21" s="398"/>
      <c r="S21" s="398"/>
      <c r="T21" s="398"/>
      <c r="U21" s="398"/>
      <c r="V21" s="398"/>
      <c r="W21" s="398"/>
      <c r="X21" s="398"/>
      <c r="Y21" s="398"/>
      <c r="Z21" s="398"/>
      <c r="AA21" s="398"/>
      <c r="AB21" s="398"/>
      <c r="AC21" s="398"/>
      <c r="AD21" s="423"/>
    </row>
    <row r="22" spans="1:30" ht="9" customHeight="1" x14ac:dyDescent="0.4">
      <c r="A22" s="409"/>
      <c r="B22" s="401"/>
      <c r="C22" s="401"/>
      <c r="D22" s="401"/>
      <c r="E22" s="401"/>
      <c r="F22" s="401"/>
      <c r="G22" s="410"/>
      <c r="H22" s="409" t="s">
        <v>139</v>
      </c>
      <c r="I22" s="401"/>
      <c r="J22" s="401"/>
      <c r="K22" s="401"/>
      <c r="L22" s="401"/>
      <c r="M22" s="401"/>
      <c r="N22" s="401"/>
      <c r="O22" s="401" t="str">
        <f>IF(データシート!D52=0,"",データシート!D52)</f>
        <v/>
      </c>
      <c r="P22" s="401"/>
      <c r="Q22" s="401"/>
      <c r="R22" s="401"/>
      <c r="S22" s="401"/>
      <c r="T22" s="398" t="s">
        <v>863</v>
      </c>
      <c r="U22" s="398"/>
      <c r="V22" s="398"/>
      <c r="W22" s="398"/>
      <c r="X22" s="398"/>
      <c r="Y22" s="398"/>
      <c r="Z22" s="398"/>
      <c r="AA22" s="398"/>
      <c r="AB22" s="398"/>
      <c r="AC22" s="398"/>
      <c r="AD22" s="423"/>
    </row>
    <row r="23" spans="1:30" ht="9" customHeight="1" x14ac:dyDescent="0.4">
      <c r="A23" s="411"/>
      <c r="B23" s="412"/>
      <c r="C23" s="412"/>
      <c r="D23" s="412"/>
      <c r="E23" s="412"/>
      <c r="F23" s="412"/>
      <c r="G23" s="413"/>
      <c r="H23" s="411"/>
      <c r="I23" s="412"/>
      <c r="J23" s="412"/>
      <c r="K23" s="412"/>
      <c r="L23" s="412"/>
      <c r="M23" s="412"/>
      <c r="N23" s="412"/>
      <c r="O23" s="412"/>
      <c r="P23" s="412"/>
      <c r="Q23" s="412"/>
      <c r="R23" s="412"/>
      <c r="S23" s="412"/>
      <c r="T23" s="424"/>
      <c r="U23" s="424"/>
      <c r="V23" s="424"/>
      <c r="W23" s="424"/>
      <c r="X23" s="424"/>
      <c r="Y23" s="424"/>
      <c r="Z23" s="424"/>
      <c r="AA23" s="424"/>
      <c r="AB23" s="424"/>
      <c r="AC23" s="424"/>
      <c r="AD23" s="425"/>
    </row>
    <row r="24" spans="1:30" ht="10.5" customHeight="1" x14ac:dyDescent="0.4">
      <c r="A24" s="400" t="s">
        <v>65</v>
      </c>
      <c r="B24" s="400"/>
      <c r="C24" s="400"/>
      <c r="D24" s="400"/>
      <c r="E24" s="400"/>
      <c r="F24" s="400"/>
      <c r="G24" s="400"/>
      <c r="H24" s="400"/>
      <c r="I24" s="400"/>
      <c r="J24" s="400"/>
      <c r="K24" s="400"/>
      <c r="L24" s="400"/>
      <c r="M24" s="434" t="str">
        <f>IF(データシート!D53=0,"",データシート!D53)</f>
        <v/>
      </c>
      <c r="N24" s="434"/>
      <c r="O24" s="434"/>
      <c r="P24" s="434"/>
      <c r="Q24" s="434"/>
      <c r="R24" s="434"/>
      <c r="S24" s="434"/>
      <c r="T24" s="434"/>
      <c r="U24" s="434"/>
      <c r="V24" s="434"/>
      <c r="W24" s="434"/>
      <c r="X24" s="434"/>
      <c r="Y24" s="434"/>
      <c r="Z24" s="434"/>
      <c r="AA24" s="434"/>
      <c r="AB24" s="434"/>
      <c r="AC24" s="434"/>
      <c r="AD24" s="434"/>
    </row>
    <row r="25" spans="1:30" ht="10.5" customHeight="1" x14ac:dyDescent="0.4">
      <c r="A25" s="400"/>
      <c r="B25" s="400"/>
      <c r="C25" s="400"/>
      <c r="D25" s="400"/>
      <c r="E25" s="400"/>
      <c r="F25" s="400"/>
      <c r="G25" s="400"/>
      <c r="H25" s="400"/>
      <c r="I25" s="400"/>
      <c r="J25" s="400"/>
      <c r="K25" s="400"/>
      <c r="L25" s="400"/>
      <c r="M25" s="434"/>
      <c r="N25" s="434"/>
      <c r="O25" s="434"/>
      <c r="P25" s="434"/>
      <c r="Q25" s="434"/>
      <c r="R25" s="434"/>
      <c r="S25" s="434"/>
      <c r="T25" s="434"/>
      <c r="U25" s="434"/>
      <c r="V25" s="434"/>
      <c r="W25" s="434"/>
      <c r="X25" s="434"/>
      <c r="Y25" s="434"/>
      <c r="Z25" s="434"/>
      <c r="AA25" s="434"/>
      <c r="AB25" s="434"/>
      <c r="AC25" s="434"/>
      <c r="AD25" s="434"/>
    </row>
    <row r="26" spans="1:30" ht="10.5" customHeight="1" x14ac:dyDescent="0.4">
      <c r="A26" s="400" t="s">
        <v>66</v>
      </c>
      <c r="B26" s="400"/>
      <c r="C26" s="400"/>
      <c r="D26" s="400"/>
      <c r="E26" s="400"/>
      <c r="F26" s="400"/>
      <c r="G26" s="400"/>
      <c r="H26" s="400"/>
      <c r="I26" s="400"/>
      <c r="J26" s="400"/>
      <c r="K26" s="400"/>
      <c r="L26" s="400"/>
      <c r="M26" s="434" t="str">
        <f>IF(データシート!D54=0,"",データシート!D54)</f>
        <v/>
      </c>
      <c r="N26" s="434"/>
      <c r="O26" s="434"/>
      <c r="P26" s="434"/>
      <c r="Q26" s="434"/>
      <c r="R26" s="434"/>
      <c r="S26" s="434"/>
      <c r="T26" s="434"/>
      <c r="U26" s="434"/>
      <c r="V26" s="434"/>
      <c r="W26" s="434"/>
      <c r="X26" s="434"/>
      <c r="Y26" s="434"/>
      <c r="Z26" s="434"/>
      <c r="AA26" s="434"/>
      <c r="AB26" s="434"/>
      <c r="AC26" s="434"/>
      <c r="AD26" s="434"/>
    </row>
    <row r="27" spans="1:30" ht="10.5" customHeight="1" x14ac:dyDescent="0.4">
      <c r="A27" s="400"/>
      <c r="B27" s="400"/>
      <c r="C27" s="400"/>
      <c r="D27" s="400"/>
      <c r="E27" s="400"/>
      <c r="F27" s="400"/>
      <c r="G27" s="400"/>
      <c r="H27" s="400"/>
      <c r="I27" s="400"/>
      <c r="J27" s="400"/>
      <c r="K27" s="400"/>
      <c r="L27" s="400"/>
      <c r="M27" s="434"/>
      <c r="N27" s="434"/>
      <c r="O27" s="434"/>
      <c r="P27" s="434"/>
      <c r="Q27" s="434"/>
      <c r="R27" s="434"/>
      <c r="S27" s="434"/>
      <c r="T27" s="434"/>
      <c r="U27" s="434"/>
      <c r="V27" s="434"/>
      <c r="W27" s="434"/>
      <c r="X27" s="434"/>
      <c r="Y27" s="434"/>
      <c r="Z27" s="434"/>
      <c r="AA27" s="434"/>
      <c r="AB27" s="434"/>
      <c r="AC27" s="434"/>
      <c r="AD27" s="434"/>
    </row>
    <row r="28" spans="1:30" ht="9.75" customHeight="1" x14ac:dyDescent="0.4">
      <c r="A28" s="400" t="s">
        <v>67</v>
      </c>
      <c r="B28" s="400"/>
      <c r="C28" s="400"/>
      <c r="D28" s="400"/>
      <c r="E28" s="400"/>
      <c r="F28" s="400"/>
      <c r="G28" s="400"/>
      <c r="H28" s="400"/>
      <c r="I28" s="400"/>
      <c r="J28" s="400"/>
      <c r="K28" s="400"/>
      <c r="L28" s="400"/>
      <c r="M28" s="400"/>
      <c r="N28" s="400"/>
      <c r="O28" s="400"/>
      <c r="P28" s="400"/>
      <c r="Q28" s="400"/>
      <c r="R28" s="400"/>
      <c r="S28" s="400"/>
      <c r="T28" s="432" t="s">
        <v>68</v>
      </c>
      <c r="U28" s="432"/>
      <c r="V28" s="432"/>
      <c r="W28" s="432"/>
      <c r="X28" s="432"/>
      <c r="Y28" s="432"/>
      <c r="Z28" s="432"/>
      <c r="AA28" s="432"/>
      <c r="AB28" s="432"/>
      <c r="AC28" s="432"/>
      <c r="AD28" s="432"/>
    </row>
    <row r="29" spans="1:30" ht="9.75" customHeight="1" thickBot="1" x14ac:dyDescent="0.45">
      <c r="A29" s="431"/>
      <c r="B29" s="431"/>
      <c r="C29" s="431"/>
      <c r="D29" s="431"/>
      <c r="E29" s="431"/>
      <c r="F29" s="431"/>
      <c r="G29" s="431"/>
      <c r="H29" s="431"/>
      <c r="I29" s="431"/>
      <c r="J29" s="431"/>
      <c r="K29" s="431"/>
      <c r="L29" s="431"/>
      <c r="M29" s="431"/>
      <c r="N29" s="431"/>
      <c r="O29" s="431"/>
      <c r="P29" s="431"/>
      <c r="Q29" s="431"/>
      <c r="R29" s="431"/>
      <c r="S29" s="431"/>
      <c r="T29" s="433"/>
      <c r="U29" s="433"/>
      <c r="V29" s="433"/>
      <c r="W29" s="433"/>
      <c r="X29" s="433"/>
      <c r="Y29" s="433"/>
      <c r="Z29" s="433"/>
      <c r="AA29" s="433"/>
      <c r="AB29" s="433"/>
      <c r="AC29" s="433"/>
      <c r="AD29" s="433"/>
    </row>
    <row r="30" spans="1:30" ht="25.5" customHeight="1" x14ac:dyDescent="0.4">
      <c r="A30" s="429" t="s">
        <v>864</v>
      </c>
      <c r="B30" s="430"/>
      <c r="C30" s="430"/>
      <c r="D30" s="430"/>
      <c r="E30" s="430"/>
      <c r="F30" s="430"/>
      <c r="G30" s="430"/>
      <c r="H30" s="430"/>
      <c r="I30" s="430"/>
      <c r="J30" s="430"/>
      <c r="K30" s="430"/>
      <c r="L30" s="430"/>
      <c r="M30" s="430"/>
      <c r="N30" s="430"/>
      <c r="O30" s="430"/>
      <c r="P30" s="430"/>
      <c r="Q30" s="430"/>
      <c r="R30" s="430"/>
      <c r="S30" s="430"/>
      <c r="T30" s="427">
        <f>データシート!D55</f>
        <v>0</v>
      </c>
      <c r="U30" s="428"/>
      <c r="V30" s="428"/>
      <c r="W30" s="428"/>
      <c r="X30" s="428"/>
      <c r="Y30" s="428"/>
      <c r="Z30" s="428"/>
      <c r="AA30" s="428"/>
      <c r="AB30" s="428"/>
      <c r="AC30" s="428"/>
      <c r="AD30" s="256" t="s">
        <v>207</v>
      </c>
    </row>
    <row r="31" spans="1:30" ht="25.5" customHeight="1" x14ac:dyDescent="0.4">
      <c r="A31" s="439" t="s">
        <v>70</v>
      </c>
      <c r="B31" s="440"/>
      <c r="C31" s="440"/>
      <c r="D31" s="440"/>
      <c r="E31" s="440"/>
      <c r="F31" s="440"/>
      <c r="G31" s="440"/>
      <c r="H31" s="440"/>
      <c r="I31" s="440"/>
      <c r="J31" s="440"/>
      <c r="K31" s="440"/>
      <c r="L31" s="440"/>
      <c r="M31" s="440"/>
      <c r="N31" s="440"/>
      <c r="O31" s="440"/>
      <c r="P31" s="440"/>
      <c r="Q31" s="440"/>
      <c r="R31" s="440"/>
      <c r="S31" s="440"/>
      <c r="T31" s="453">
        <f>データシート!D56</f>
        <v>0</v>
      </c>
      <c r="U31" s="454"/>
      <c r="V31" s="454"/>
      <c r="W31" s="454"/>
      <c r="X31" s="454"/>
      <c r="Y31" s="454"/>
      <c r="Z31" s="454"/>
      <c r="AA31" s="454"/>
      <c r="AB31" s="454"/>
      <c r="AC31" s="454"/>
      <c r="AD31" s="94" t="s">
        <v>30</v>
      </c>
    </row>
    <row r="32" spans="1:30" ht="25.5" customHeight="1" x14ac:dyDescent="0.4">
      <c r="A32" s="439" t="s">
        <v>71</v>
      </c>
      <c r="B32" s="440"/>
      <c r="C32" s="440"/>
      <c r="D32" s="440"/>
      <c r="E32" s="440"/>
      <c r="F32" s="440"/>
      <c r="G32" s="440"/>
      <c r="H32" s="440"/>
      <c r="I32" s="440"/>
      <c r="J32" s="440"/>
      <c r="K32" s="440"/>
      <c r="L32" s="440"/>
      <c r="M32" s="440"/>
      <c r="N32" s="440"/>
      <c r="O32" s="440"/>
      <c r="P32" s="440"/>
      <c r="Q32" s="440"/>
      <c r="R32" s="440"/>
      <c r="S32" s="440"/>
      <c r="T32" s="453">
        <f>データシート!A58</f>
        <v>0</v>
      </c>
      <c r="U32" s="454"/>
      <c r="V32" s="454"/>
      <c r="W32" s="454"/>
      <c r="X32" s="454"/>
      <c r="Y32" s="454"/>
      <c r="Z32" s="454"/>
      <c r="AA32" s="454"/>
      <c r="AB32" s="454"/>
      <c r="AC32" s="454"/>
      <c r="AD32" s="94" t="s">
        <v>30</v>
      </c>
    </row>
    <row r="33" spans="1:41" ht="25.5" customHeight="1" x14ac:dyDescent="0.4">
      <c r="A33" s="439" t="s">
        <v>865</v>
      </c>
      <c r="B33" s="440"/>
      <c r="C33" s="440"/>
      <c r="D33" s="440"/>
      <c r="E33" s="440"/>
      <c r="F33" s="440"/>
      <c r="G33" s="440"/>
      <c r="H33" s="440"/>
      <c r="I33" s="440"/>
      <c r="J33" s="440"/>
      <c r="K33" s="440"/>
      <c r="L33" s="440"/>
      <c r="M33" s="440"/>
      <c r="N33" s="440"/>
      <c r="O33" s="440"/>
      <c r="P33" s="440"/>
      <c r="Q33" s="440"/>
      <c r="R33" s="440"/>
      <c r="S33" s="440"/>
      <c r="T33" s="455">
        <f>データシート!D58</f>
        <v>0</v>
      </c>
      <c r="U33" s="456"/>
      <c r="V33" s="456"/>
      <c r="W33" s="456"/>
      <c r="X33" s="456"/>
      <c r="Y33" s="456"/>
      <c r="Z33" s="456"/>
      <c r="AA33" s="456"/>
      <c r="AB33" s="456"/>
      <c r="AC33" s="456"/>
      <c r="AD33" s="94" t="s">
        <v>30</v>
      </c>
    </row>
    <row r="34" spans="1:41" ht="73.5" customHeight="1" thickBot="1" x14ac:dyDescent="0.45">
      <c r="A34" s="451" t="s">
        <v>826</v>
      </c>
      <c r="B34" s="452"/>
      <c r="C34" s="452"/>
      <c r="D34" s="452"/>
      <c r="E34" s="452"/>
      <c r="F34" s="452"/>
      <c r="G34" s="452"/>
      <c r="H34" s="452"/>
      <c r="I34" s="452"/>
      <c r="J34" s="452"/>
      <c r="K34" s="452"/>
      <c r="L34" s="452"/>
      <c r="M34" s="452"/>
      <c r="N34" s="452"/>
      <c r="O34" s="452"/>
      <c r="P34" s="452"/>
      <c r="Q34" s="452"/>
      <c r="R34" s="452"/>
      <c r="S34" s="452"/>
      <c r="T34" s="457">
        <f>データシート!N58</f>
        <v>0</v>
      </c>
      <c r="U34" s="458"/>
      <c r="V34" s="458"/>
      <c r="W34" s="458"/>
      <c r="X34" s="458"/>
      <c r="Y34" s="458"/>
      <c r="Z34" s="458"/>
      <c r="AA34" s="458"/>
      <c r="AB34" s="458"/>
      <c r="AC34" s="458"/>
      <c r="AD34" s="207" t="s">
        <v>30</v>
      </c>
    </row>
    <row r="35" spans="1:41" ht="25.5" customHeight="1" thickBot="1" x14ac:dyDescent="0.45">
      <c r="A35" s="437" t="s">
        <v>72</v>
      </c>
      <c r="B35" s="438"/>
      <c r="C35" s="438"/>
      <c r="D35" s="438"/>
      <c r="E35" s="438"/>
      <c r="F35" s="438"/>
      <c r="G35" s="438"/>
      <c r="H35" s="438"/>
      <c r="I35" s="438"/>
      <c r="J35" s="438"/>
      <c r="K35" s="438"/>
      <c r="L35" s="438"/>
      <c r="M35" s="438"/>
      <c r="N35" s="438"/>
      <c r="O35" s="438"/>
      <c r="P35" s="438"/>
      <c r="Q35" s="438"/>
      <c r="R35" s="438"/>
      <c r="S35" s="438"/>
      <c r="T35" s="447">
        <f>データシート!S58</f>
        <v>0</v>
      </c>
      <c r="U35" s="448"/>
      <c r="V35" s="448"/>
      <c r="W35" s="448"/>
      <c r="X35" s="448"/>
      <c r="Y35" s="448"/>
      <c r="Z35" s="448"/>
      <c r="AA35" s="448"/>
      <c r="AB35" s="448"/>
      <c r="AC35" s="448"/>
      <c r="AD35" s="97" t="s">
        <v>30</v>
      </c>
      <c r="AK35" s="1">
        <f>データシート!D59</f>
        <v>0</v>
      </c>
    </row>
    <row r="36" spans="1:41" ht="25.5" customHeight="1" x14ac:dyDescent="0.4">
      <c r="A36" s="429" t="s">
        <v>866</v>
      </c>
      <c r="B36" s="430"/>
      <c r="C36" s="430"/>
      <c r="D36" s="430"/>
      <c r="E36" s="430"/>
      <c r="F36" s="430"/>
      <c r="G36" s="430"/>
      <c r="H36" s="430"/>
      <c r="I36" s="430"/>
      <c r="J36" s="430"/>
      <c r="K36" s="430"/>
      <c r="L36" s="430"/>
      <c r="M36" s="430"/>
      <c r="N36" s="430"/>
      <c r="O36" s="430"/>
      <c r="P36" s="430"/>
      <c r="Q36" s="430"/>
      <c r="R36" s="430"/>
      <c r="S36" s="430"/>
      <c r="T36" s="449">
        <f>データシート!D59</f>
        <v>0</v>
      </c>
      <c r="U36" s="450"/>
      <c r="V36" s="450"/>
      <c r="W36" s="450"/>
      <c r="X36" s="450"/>
      <c r="Y36" s="450"/>
      <c r="Z36" s="450"/>
      <c r="AA36" s="450"/>
      <c r="AB36" s="450"/>
      <c r="AC36" s="450"/>
      <c r="AD36" s="96" t="s">
        <v>30</v>
      </c>
    </row>
    <row r="37" spans="1:41" ht="25.5" customHeight="1" x14ac:dyDescent="0.4">
      <c r="A37" s="439" t="s">
        <v>73</v>
      </c>
      <c r="B37" s="440"/>
      <c r="C37" s="440"/>
      <c r="D37" s="440"/>
      <c r="E37" s="440"/>
      <c r="F37" s="440"/>
      <c r="G37" s="440"/>
      <c r="H37" s="440"/>
      <c r="I37" s="440"/>
      <c r="J37" s="440"/>
      <c r="K37" s="440"/>
      <c r="L37" s="440"/>
      <c r="M37" s="440"/>
      <c r="N37" s="440"/>
      <c r="O37" s="440"/>
      <c r="P37" s="440"/>
      <c r="Q37" s="440"/>
      <c r="R37" s="440"/>
      <c r="S37" s="440"/>
      <c r="T37" s="443">
        <f>データシート!D60</f>
        <v>0</v>
      </c>
      <c r="U37" s="444"/>
      <c r="V37" s="444"/>
      <c r="W37" s="444"/>
      <c r="X37" s="444"/>
      <c r="Y37" s="444"/>
      <c r="Z37" s="444"/>
      <c r="AA37" s="444"/>
      <c r="AB37" s="444"/>
      <c r="AC37" s="444"/>
      <c r="AD37" s="94" t="s">
        <v>30</v>
      </c>
    </row>
    <row r="38" spans="1:41" ht="25.5" customHeight="1" x14ac:dyDescent="0.4">
      <c r="A38" s="439" t="s">
        <v>74</v>
      </c>
      <c r="B38" s="440"/>
      <c r="C38" s="440"/>
      <c r="D38" s="440"/>
      <c r="E38" s="440"/>
      <c r="F38" s="440"/>
      <c r="G38" s="440"/>
      <c r="H38" s="440"/>
      <c r="I38" s="440"/>
      <c r="J38" s="440"/>
      <c r="K38" s="440"/>
      <c r="L38" s="440"/>
      <c r="M38" s="440"/>
      <c r="N38" s="440"/>
      <c r="O38" s="440"/>
      <c r="P38" s="440"/>
      <c r="Q38" s="440"/>
      <c r="R38" s="440"/>
      <c r="S38" s="440"/>
      <c r="T38" s="443">
        <f>データシート!A62</f>
        <v>0</v>
      </c>
      <c r="U38" s="444"/>
      <c r="V38" s="444"/>
      <c r="W38" s="444"/>
      <c r="X38" s="444"/>
      <c r="Y38" s="444"/>
      <c r="Z38" s="444"/>
      <c r="AA38" s="444"/>
      <c r="AB38" s="444"/>
      <c r="AC38" s="444"/>
      <c r="AD38" s="94" t="s">
        <v>30</v>
      </c>
    </row>
    <row r="39" spans="1:41" s="2" customFormat="1" ht="25.5" customHeight="1" x14ac:dyDescent="0.4">
      <c r="A39" s="439" t="s">
        <v>867</v>
      </c>
      <c r="B39" s="440"/>
      <c r="C39" s="440"/>
      <c r="D39" s="440"/>
      <c r="E39" s="440"/>
      <c r="F39" s="440"/>
      <c r="G39" s="440"/>
      <c r="H39" s="440"/>
      <c r="I39" s="440"/>
      <c r="J39" s="440"/>
      <c r="K39" s="440"/>
      <c r="L39" s="440"/>
      <c r="M39" s="440"/>
      <c r="N39" s="440"/>
      <c r="O39" s="440"/>
      <c r="P39" s="440"/>
      <c r="Q39" s="440"/>
      <c r="R39" s="440"/>
      <c r="S39" s="440"/>
      <c r="T39" s="443">
        <f>データシート!D62</f>
        <v>0</v>
      </c>
      <c r="U39" s="444"/>
      <c r="V39" s="444"/>
      <c r="W39" s="444"/>
      <c r="X39" s="444"/>
      <c r="Y39" s="444"/>
      <c r="Z39" s="444"/>
      <c r="AA39" s="444"/>
      <c r="AB39" s="444"/>
      <c r="AC39" s="444"/>
      <c r="AD39" s="94" t="s">
        <v>30</v>
      </c>
    </row>
    <row r="40" spans="1:41" s="2" customFormat="1" ht="76.5" customHeight="1" x14ac:dyDescent="0.4">
      <c r="A40" s="441" t="s">
        <v>827</v>
      </c>
      <c r="B40" s="442"/>
      <c r="C40" s="442"/>
      <c r="D40" s="442"/>
      <c r="E40" s="442"/>
      <c r="F40" s="442"/>
      <c r="G40" s="442"/>
      <c r="H40" s="442"/>
      <c r="I40" s="442"/>
      <c r="J40" s="442"/>
      <c r="K40" s="442"/>
      <c r="L40" s="442"/>
      <c r="M40" s="442"/>
      <c r="N40" s="442"/>
      <c r="O40" s="442"/>
      <c r="P40" s="442"/>
      <c r="Q40" s="442"/>
      <c r="R40" s="442"/>
      <c r="S40" s="442"/>
      <c r="T40" s="443">
        <f>データシート!I62</f>
        <v>0</v>
      </c>
      <c r="U40" s="444"/>
      <c r="V40" s="444"/>
      <c r="W40" s="444"/>
      <c r="X40" s="444"/>
      <c r="Y40" s="444"/>
      <c r="Z40" s="444"/>
      <c r="AA40" s="444"/>
      <c r="AB40" s="444"/>
      <c r="AC40" s="444"/>
      <c r="AD40" s="94" t="s">
        <v>30</v>
      </c>
    </row>
    <row r="41" spans="1:41" ht="25.5" customHeight="1" thickBot="1" x14ac:dyDescent="0.45">
      <c r="A41" s="435" t="s">
        <v>75</v>
      </c>
      <c r="B41" s="436"/>
      <c r="C41" s="436"/>
      <c r="D41" s="436"/>
      <c r="E41" s="436"/>
      <c r="F41" s="436"/>
      <c r="G41" s="436"/>
      <c r="H41" s="436"/>
      <c r="I41" s="436"/>
      <c r="J41" s="436"/>
      <c r="K41" s="436"/>
      <c r="L41" s="436"/>
      <c r="M41" s="436"/>
      <c r="N41" s="436"/>
      <c r="O41" s="436"/>
      <c r="P41" s="436"/>
      <c r="Q41" s="436"/>
      <c r="R41" s="436"/>
      <c r="S41" s="436"/>
      <c r="T41" s="445">
        <f>データシート!N62</f>
        <v>0</v>
      </c>
      <c r="U41" s="446"/>
      <c r="V41" s="446"/>
      <c r="W41" s="446"/>
      <c r="X41" s="446"/>
      <c r="Y41" s="446"/>
      <c r="Z41" s="446"/>
      <c r="AA41" s="446"/>
      <c r="AB41" s="446"/>
      <c r="AC41" s="446"/>
      <c r="AD41" s="95" t="s">
        <v>30</v>
      </c>
      <c r="AO41" s="253"/>
    </row>
    <row r="42" spans="1:41" ht="25.5" customHeight="1" thickBot="1" x14ac:dyDescent="0.45">
      <c r="A42" s="437" t="s">
        <v>76</v>
      </c>
      <c r="B42" s="438"/>
      <c r="C42" s="438"/>
      <c r="D42" s="438"/>
      <c r="E42" s="438"/>
      <c r="F42" s="438"/>
      <c r="G42" s="438"/>
      <c r="H42" s="438"/>
      <c r="I42" s="438"/>
      <c r="J42" s="438"/>
      <c r="K42" s="438"/>
      <c r="L42" s="438"/>
      <c r="M42" s="438"/>
      <c r="N42" s="438"/>
      <c r="O42" s="438"/>
      <c r="P42" s="438"/>
      <c r="Q42" s="438"/>
      <c r="R42" s="438"/>
      <c r="S42" s="438"/>
      <c r="T42" s="447">
        <f>データシート!S62</f>
        <v>0</v>
      </c>
      <c r="U42" s="448"/>
      <c r="V42" s="448"/>
      <c r="W42" s="448"/>
      <c r="X42" s="448"/>
      <c r="Y42" s="448"/>
      <c r="Z42" s="448"/>
      <c r="AA42" s="448"/>
      <c r="AB42" s="448"/>
      <c r="AC42" s="448"/>
      <c r="AD42" s="97" t="s">
        <v>30</v>
      </c>
      <c r="AO42" s="254"/>
    </row>
    <row r="43" spans="1:41" ht="12.95" customHeight="1" x14ac:dyDescent="0.4">
      <c r="A43" s="14" t="s">
        <v>202</v>
      </c>
      <c r="AO43" s="254"/>
    </row>
    <row r="44" spans="1:41" ht="12.75" customHeight="1" x14ac:dyDescent="0.4">
      <c r="A44" s="14" t="s">
        <v>868</v>
      </c>
      <c r="AO44" s="253"/>
    </row>
    <row r="45" spans="1:41" ht="12.95" customHeight="1" x14ac:dyDescent="0.4">
      <c r="A45" s="14" t="s">
        <v>869</v>
      </c>
      <c r="B45" s="14"/>
      <c r="AO45" s="255"/>
    </row>
    <row r="46" spans="1:41" ht="12.75" customHeight="1" x14ac:dyDescent="0.4">
      <c r="A46" s="14" t="s">
        <v>870</v>
      </c>
      <c r="AO46" s="254"/>
    </row>
    <row r="47" spans="1:41" ht="12.95" customHeight="1" x14ac:dyDescent="0.4">
      <c r="A47" s="14" t="s">
        <v>872</v>
      </c>
      <c r="B47" s="14"/>
    </row>
    <row r="48" spans="1:41" ht="12.95" customHeight="1" x14ac:dyDescent="0.4">
      <c r="A48" s="14" t="s">
        <v>203</v>
      </c>
    </row>
    <row r="49" ht="12.95" customHeight="1" x14ac:dyDescent="0.4"/>
    <row r="50" ht="12.95" customHeight="1" x14ac:dyDescent="0.4"/>
    <row r="51" ht="12.95" customHeight="1" x14ac:dyDescent="0.4"/>
    <row r="52" ht="12.95" customHeight="1" x14ac:dyDescent="0.4"/>
    <row r="53" ht="9.9499999999999993" customHeight="1" x14ac:dyDescent="0.4"/>
    <row r="54" ht="9.9499999999999993" customHeight="1" x14ac:dyDescent="0.4"/>
    <row r="55" ht="9.9499999999999993" customHeight="1" x14ac:dyDescent="0.4"/>
    <row r="56" ht="9.9499999999999993" customHeight="1" x14ac:dyDescent="0.4"/>
    <row r="57" ht="9.9499999999999993" customHeight="1" x14ac:dyDescent="0.4"/>
    <row r="58" ht="9.9499999999999993" customHeight="1" x14ac:dyDescent="0.4"/>
    <row r="59" ht="9.9499999999999993" customHeight="1" x14ac:dyDescent="0.4"/>
    <row r="60" ht="9.9499999999999993" customHeight="1" x14ac:dyDescent="0.4"/>
    <row r="61" ht="9.9499999999999993" customHeight="1" x14ac:dyDescent="0.4"/>
    <row r="62" ht="9.9499999999999993" customHeight="1" x14ac:dyDescent="0.4"/>
    <row r="63" ht="9.9499999999999993" customHeight="1" x14ac:dyDescent="0.4"/>
    <row r="64" ht="9.9499999999999993" customHeight="1" x14ac:dyDescent="0.4"/>
    <row r="65" ht="9.9499999999999993" customHeight="1" x14ac:dyDescent="0.4"/>
    <row r="66" ht="9.9499999999999993" customHeight="1" x14ac:dyDescent="0.4"/>
    <row r="67" ht="9.9499999999999993" customHeight="1" x14ac:dyDescent="0.4"/>
    <row r="68" ht="9.9499999999999993" customHeight="1" x14ac:dyDescent="0.4"/>
  </sheetData>
  <sheetProtection algorithmName="SHA-512" hashValue="Q8VJmEbS2zGYx7wXOKqFJY0op5TKMl2voAh75yBEW3RHDBe9U1ZFGP1YHfJcnlTtKPvNKUSuTg3gKJXXC1vNxw==" saltValue="gxCMclyvt9OWbqr3UtB3Xg==" spinCount="100000" sheet="1" objects="1" scenarios="1"/>
  <mergeCells count="66">
    <mergeCell ref="AC3:AD3"/>
    <mergeCell ref="H14:L15"/>
    <mergeCell ref="A1:I2"/>
    <mergeCell ref="H4:L5"/>
    <mergeCell ref="M4:AD5"/>
    <mergeCell ref="H6:L7"/>
    <mergeCell ref="M6:AD7"/>
    <mergeCell ref="A4:G23"/>
    <mergeCell ref="H16:R17"/>
    <mergeCell ref="S16:AD17"/>
    <mergeCell ref="H18:T19"/>
    <mergeCell ref="U18:Y19"/>
    <mergeCell ref="Z18:AD19"/>
    <mergeCell ref="H20:AD21"/>
    <mergeCell ref="M14:T15"/>
    <mergeCell ref="U12:X13"/>
    <mergeCell ref="S12:T13"/>
    <mergeCell ref="AA12:AD13"/>
    <mergeCell ref="Y12:Z13"/>
    <mergeCell ref="O12:R13"/>
    <mergeCell ref="H8:L9"/>
    <mergeCell ref="M8:AD9"/>
    <mergeCell ref="H10:L11"/>
    <mergeCell ref="M10:AB11"/>
    <mergeCell ref="AC10:AD11"/>
    <mergeCell ref="M12:N13"/>
    <mergeCell ref="A34:S34"/>
    <mergeCell ref="A31:S31"/>
    <mergeCell ref="A32:S32"/>
    <mergeCell ref="A33:S33"/>
    <mergeCell ref="T31:AC31"/>
    <mergeCell ref="T32:AC32"/>
    <mergeCell ref="T33:AC33"/>
    <mergeCell ref="T34:AC34"/>
    <mergeCell ref="A35:S35"/>
    <mergeCell ref="A36:S36"/>
    <mergeCell ref="A37:S37"/>
    <mergeCell ref="T35:AC35"/>
    <mergeCell ref="T36:AC36"/>
    <mergeCell ref="T37:AC37"/>
    <mergeCell ref="T38:AC38"/>
    <mergeCell ref="T39:AC39"/>
    <mergeCell ref="T40:AC40"/>
    <mergeCell ref="T41:AC41"/>
    <mergeCell ref="T42:AC42"/>
    <mergeCell ref="A41:S41"/>
    <mergeCell ref="A42:S42"/>
    <mergeCell ref="A38:S38"/>
    <mergeCell ref="A39:S39"/>
    <mergeCell ref="A40:S40"/>
    <mergeCell ref="H22:N23"/>
    <mergeCell ref="O22:S23"/>
    <mergeCell ref="T22:AD23"/>
    <mergeCell ref="H12:L13"/>
    <mergeCell ref="T30:AC30"/>
    <mergeCell ref="A30:S30"/>
    <mergeCell ref="A28:S29"/>
    <mergeCell ref="T28:AD29"/>
    <mergeCell ref="A24:L25"/>
    <mergeCell ref="M24:AD25"/>
    <mergeCell ref="A26:L27"/>
    <mergeCell ref="M26:AD27"/>
    <mergeCell ref="U14:U15"/>
    <mergeCell ref="V14:X15"/>
    <mergeCell ref="Y14:AB15"/>
    <mergeCell ref="AC14:AD15"/>
  </mergeCells>
  <phoneticPr fontId="2"/>
  <pageMargins left="0.70866141732283472" right="0.31496062992125984" top="0.74803149606299213" bottom="0.74803149606299213" header="0.31496062992125984" footer="0.31496062992125984"/>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J71"/>
  <sheetViews>
    <sheetView showGridLines="0" showZeros="0" view="pageBreakPreview" zoomScale="112" zoomScaleNormal="100" zoomScaleSheetLayoutView="112" workbookViewId="0">
      <selection sqref="A1:I2"/>
    </sheetView>
  </sheetViews>
  <sheetFormatPr defaultRowHeight="12" x14ac:dyDescent="0.4"/>
  <cols>
    <col min="1" max="43" width="2.625" style="16" customWidth="1"/>
    <col min="44" max="16384" width="9" style="16"/>
  </cols>
  <sheetData>
    <row r="1" spans="1:36" ht="12.95" customHeight="1" x14ac:dyDescent="0.4">
      <c r="A1" s="475" t="s">
        <v>77</v>
      </c>
      <c r="B1" s="475"/>
      <c r="C1" s="475"/>
      <c r="D1" s="475"/>
      <c r="E1" s="475"/>
      <c r="F1" s="475"/>
      <c r="G1" s="475"/>
      <c r="H1" s="475"/>
      <c r="I1" s="475"/>
    </row>
    <row r="2" spans="1:36" ht="12.95" customHeight="1" x14ac:dyDescent="0.4">
      <c r="A2" s="475"/>
      <c r="B2" s="475"/>
      <c r="C2" s="475"/>
      <c r="D2" s="475"/>
      <c r="E2" s="475"/>
      <c r="F2" s="475"/>
      <c r="G2" s="475"/>
      <c r="H2" s="475"/>
      <c r="I2" s="475"/>
      <c r="O2" s="476"/>
      <c r="P2" s="476"/>
    </row>
    <row r="3" spans="1:36" ht="12.95" customHeight="1" x14ac:dyDescent="0.4"/>
    <row r="4" spans="1:36" ht="12.95" customHeight="1" x14ac:dyDescent="0.4"/>
    <row r="5" spans="1:36" ht="12.95" customHeight="1" x14ac:dyDescent="0.4"/>
    <row r="6" spans="1:36" ht="12.95" customHeight="1" x14ac:dyDescent="0.4"/>
    <row r="7" spans="1:36" ht="20.100000000000001" customHeight="1" x14ac:dyDescent="0.4">
      <c r="A7" s="16" t="s">
        <v>52</v>
      </c>
    </row>
    <row r="8" spans="1:36" ht="20.100000000000001" customHeight="1" x14ac:dyDescent="0.4">
      <c r="A8" s="16" t="s">
        <v>51</v>
      </c>
      <c r="B8" s="16" t="s">
        <v>50</v>
      </c>
    </row>
    <row r="9" spans="1:36" ht="12.95" customHeight="1" x14ac:dyDescent="0.4"/>
    <row r="10" spans="1:36" ht="16.5" customHeight="1" x14ac:dyDescent="0.4">
      <c r="O10" s="16" t="s">
        <v>78</v>
      </c>
      <c r="T10" s="16" t="s">
        <v>48</v>
      </c>
      <c r="W10" s="477" t="str">
        <f>IFERROR(データシート!D17&amp;"-"&amp;データシート!G17&amp;"  "&amp;データシート!D18,"")</f>
        <v xml:space="preserve">-  </v>
      </c>
      <c r="X10" s="477"/>
      <c r="Y10" s="477"/>
      <c r="Z10" s="477"/>
      <c r="AA10" s="477"/>
      <c r="AB10" s="477"/>
      <c r="AC10" s="477"/>
      <c r="AD10" s="477"/>
      <c r="AE10" s="477"/>
      <c r="AF10" s="477"/>
      <c r="AG10" s="477"/>
      <c r="AH10" s="477"/>
      <c r="AI10" s="477"/>
      <c r="AJ10" s="477"/>
    </row>
    <row r="11" spans="1:36" ht="20.100000000000001" customHeight="1" x14ac:dyDescent="0.4">
      <c r="T11" s="16" t="s">
        <v>47</v>
      </c>
      <c r="Y11" s="478">
        <f>IFERROR(データシート!D19,"")</f>
        <v>0</v>
      </c>
      <c r="Z11" s="478"/>
      <c r="AA11" s="478"/>
      <c r="AB11" s="478"/>
      <c r="AC11" s="478"/>
      <c r="AD11" s="478"/>
      <c r="AE11" s="478"/>
      <c r="AF11" s="478"/>
      <c r="AG11" s="478"/>
      <c r="AH11" s="478"/>
      <c r="AI11" s="478"/>
      <c r="AJ11" s="478"/>
    </row>
    <row r="12" spans="1:36" ht="20.100000000000001" customHeight="1" x14ac:dyDescent="0.4">
      <c r="T12" s="16" t="s">
        <v>46</v>
      </c>
      <c r="AA12" s="478" t="str">
        <f>IFERROR(データシート!D20&amp;"  "&amp;データシート!D21,"")</f>
        <v xml:space="preserve">  </v>
      </c>
      <c r="AB12" s="478"/>
      <c r="AC12" s="478"/>
      <c r="AD12" s="478"/>
      <c r="AE12" s="478"/>
      <c r="AF12" s="478"/>
      <c r="AG12" s="478"/>
      <c r="AH12" s="478"/>
      <c r="AJ12" s="17" t="s">
        <v>45</v>
      </c>
    </row>
    <row r="13" spans="1:36" ht="20.100000000000001" customHeight="1" x14ac:dyDescent="0.4">
      <c r="T13" s="16" t="s">
        <v>44</v>
      </c>
      <c r="AB13" s="476" t="str">
        <f>IFERROR(IF(データシート!D34="リース",データシート!D40,""),"")</f>
        <v/>
      </c>
      <c r="AC13" s="476"/>
      <c r="AD13" s="476"/>
      <c r="AE13" s="476"/>
      <c r="AF13" s="476"/>
      <c r="AG13" s="476"/>
      <c r="AH13" s="476"/>
      <c r="AI13" s="476"/>
      <c r="AJ13" s="16" t="s">
        <v>43</v>
      </c>
    </row>
    <row r="14" spans="1:36" ht="20.100000000000001" customHeight="1" x14ac:dyDescent="0.4">
      <c r="U14" s="18" t="s">
        <v>134</v>
      </c>
    </row>
    <row r="15" spans="1:36" ht="12.95" customHeight="1" x14ac:dyDescent="0.4"/>
    <row r="16" spans="1:36" ht="20.100000000000001" customHeight="1" x14ac:dyDescent="0.4">
      <c r="A16" s="476" t="s">
        <v>79</v>
      </c>
      <c r="B16" s="476"/>
      <c r="C16" s="476"/>
      <c r="D16" s="476"/>
      <c r="E16" s="476"/>
      <c r="F16" s="476"/>
      <c r="G16" s="476"/>
      <c r="H16" s="476"/>
      <c r="I16" s="476"/>
      <c r="J16" s="476"/>
      <c r="K16" s="476"/>
      <c r="L16" s="476"/>
      <c r="M16" s="476"/>
      <c r="N16" s="476"/>
      <c r="O16" s="476"/>
      <c r="P16" s="476"/>
      <c r="Q16" s="476"/>
      <c r="R16" s="476"/>
      <c r="S16" s="476"/>
      <c r="T16" s="476"/>
      <c r="U16" s="476"/>
      <c r="V16" s="476"/>
      <c r="W16" s="476"/>
      <c r="X16" s="476"/>
      <c r="Y16" s="476"/>
      <c r="Z16" s="476"/>
      <c r="AA16" s="476"/>
      <c r="AB16" s="476"/>
      <c r="AC16" s="476"/>
      <c r="AD16" s="476"/>
      <c r="AE16" s="476"/>
      <c r="AF16" s="476"/>
      <c r="AG16" s="476"/>
      <c r="AH16" s="476"/>
      <c r="AI16" s="476"/>
      <c r="AJ16" s="476"/>
    </row>
    <row r="17" spans="1:36" ht="20.100000000000001" customHeight="1" x14ac:dyDescent="0.4">
      <c r="A17" s="476" t="s">
        <v>80</v>
      </c>
      <c r="B17" s="476"/>
      <c r="C17" s="476"/>
      <c r="D17" s="476"/>
      <c r="E17" s="476"/>
      <c r="F17" s="476"/>
      <c r="G17" s="476"/>
      <c r="H17" s="476"/>
      <c r="I17" s="476"/>
      <c r="J17" s="476"/>
      <c r="K17" s="476"/>
      <c r="L17" s="476"/>
      <c r="M17" s="476"/>
      <c r="N17" s="476"/>
      <c r="O17" s="476"/>
      <c r="P17" s="476"/>
      <c r="Q17" s="476"/>
      <c r="R17" s="476"/>
      <c r="S17" s="476"/>
      <c r="T17" s="476"/>
      <c r="U17" s="476"/>
      <c r="V17" s="476"/>
      <c r="W17" s="476"/>
      <c r="X17" s="476"/>
      <c r="Y17" s="476"/>
      <c r="Z17" s="476"/>
      <c r="AA17" s="476"/>
      <c r="AB17" s="476"/>
      <c r="AC17" s="476"/>
      <c r="AD17" s="476"/>
      <c r="AE17" s="476"/>
      <c r="AF17" s="476"/>
      <c r="AG17" s="476"/>
      <c r="AH17" s="476"/>
      <c r="AI17" s="476"/>
      <c r="AJ17" s="476"/>
    </row>
    <row r="18" spans="1:36" ht="15" customHeight="1" x14ac:dyDescent="0.4"/>
    <row r="19" spans="1:36" ht="12.95" customHeight="1" x14ac:dyDescent="0.4"/>
    <row r="20" spans="1:36" ht="20.100000000000001" customHeight="1" x14ac:dyDescent="0.4">
      <c r="B20" s="16" t="s">
        <v>81</v>
      </c>
    </row>
    <row r="21" spans="1:36" ht="20.100000000000001" customHeight="1" x14ac:dyDescent="0.4">
      <c r="B21" s="16" t="s">
        <v>82</v>
      </c>
    </row>
    <row r="22" spans="1:36" ht="20.100000000000001" customHeight="1" x14ac:dyDescent="0.4">
      <c r="B22" s="16" t="s">
        <v>83</v>
      </c>
    </row>
    <row r="23" spans="1:36" ht="15" customHeight="1" x14ac:dyDescent="0.4"/>
    <row r="24" spans="1:36" ht="20.100000000000001" customHeight="1" x14ac:dyDescent="0.4">
      <c r="A24" s="476" t="s">
        <v>35</v>
      </c>
      <c r="B24" s="476"/>
      <c r="C24" s="476"/>
      <c r="D24" s="476"/>
      <c r="E24" s="476"/>
      <c r="F24" s="476"/>
      <c r="G24" s="476"/>
      <c r="H24" s="476"/>
      <c r="I24" s="476"/>
      <c r="J24" s="476"/>
      <c r="K24" s="476"/>
      <c r="L24" s="476"/>
      <c r="M24" s="476"/>
      <c r="N24" s="476"/>
      <c r="O24" s="476"/>
      <c r="P24" s="476"/>
      <c r="Q24" s="476"/>
      <c r="R24" s="476"/>
      <c r="S24" s="476"/>
      <c r="T24" s="476"/>
      <c r="U24" s="476"/>
      <c r="V24" s="476"/>
      <c r="W24" s="476"/>
      <c r="X24" s="476"/>
      <c r="Y24" s="476"/>
      <c r="Z24" s="476"/>
      <c r="AA24" s="476"/>
      <c r="AB24" s="476"/>
      <c r="AC24" s="476"/>
      <c r="AD24" s="476"/>
      <c r="AE24" s="476"/>
      <c r="AF24" s="476"/>
      <c r="AG24" s="476"/>
      <c r="AH24" s="476"/>
      <c r="AI24" s="476"/>
      <c r="AJ24" s="476"/>
    </row>
    <row r="25" spans="1:36" ht="12.95" customHeight="1" x14ac:dyDescent="0.4"/>
    <row r="26" spans="1:36" ht="15" customHeight="1" x14ac:dyDescent="0.4">
      <c r="A26" s="19"/>
      <c r="B26" s="479" t="s">
        <v>84</v>
      </c>
      <c r="C26" s="480"/>
      <c r="D26" s="480"/>
      <c r="E26" s="480"/>
      <c r="F26" s="480"/>
      <c r="G26" s="480"/>
      <c r="H26" s="480"/>
      <c r="I26" s="481"/>
      <c r="J26" s="488" t="s">
        <v>85</v>
      </c>
      <c r="K26" s="489"/>
      <c r="L26" s="489"/>
      <c r="M26" s="489"/>
      <c r="N26" s="489"/>
      <c r="O26" s="489"/>
      <c r="P26" s="489"/>
      <c r="Q26" s="489"/>
      <c r="R26" s="489"/>
      <c r="S26" s="489"/>
      <c r="T26" s="467"/>
      <c r="U26" s="467"/>
      <c r="V26" s="467"/>
      <c r="W26" s="467"/>
      <c r="X26" s="467"/>
      <c r="Y26" s="467"/>
      <c r="Z26" s="467"/>
      <c r="AA26" s="467"/>
      <c r="AB26" s="467"/>
      <c r="AC26" s="467" t="s">
        <v>69</v>
      </c>
      <c r="AD26" s="467"/>
      <c r="AE26" s="467"/>
      <c r="AF26" s="467"/>
      <c r="AG26" s="467"/>
      <c r="AH26" s="467"/>
      <c r="AI26" s="492"/>
    </row>
    <row r="27" spans="1:36" ht="15" customHeight="1" x14ac:dyDescent="0.4">
      <c r="A27" s="20"/>
      <c r="B27" s="482"/>
      <c r="C27" s="483"/>
      <c r="D27" s="483"/>
      <c r="E27" s="483"/>
      <c r="F27" s="483"/>
      <c r="G27" s="483"/>
      <c r="H27" s="483"/>
      <c r="I27" s="484"/>
      <c r="J27" s="490"/>
      <c r="K27" s="491"/>
      <c r="L27" s="491"/>
      <c r="M27" s="491"/>
      <c r="N27" s="491"/>
      <c r="O27" s="491"/>
      <c r="P27" s="491"/>
      <c r="Q27" s="491"/>
      <c r="R27" s="491"/>
      <c r="S27" s="491"/>
      <c r="T27" s="469"/>
      <c r="U27" s="469"/>
      <c r="V27" s="469"/>
      <c r="W27" s="469"/>
      <c r="X27" s="469"/>
      <c r="Y27" s="469"/>
      <c r="Z27" s="469"/>
      <c r="AA27" s="469"/>
      <c r="AB27" s="469"/>
      <c r="AC27" s="469"/>
      <c r="AD27" s="469"/>
      <c r="AE27" s="469"/>
      <c r="AF27" s="469"/>
      <c r="AG27" s="469"/>
      <c r="AH27" s="469"/>
      <c r="AI27" s="493"/>
    </row>
    <row r="28" spans="1:36" ht="15" customHeight="1" x14ac:dyDescent="0.4">
      <c r="A28" s="20"/>
      <c r="B28" s="482"/>
      <c r="C28" s="483"/>
      <c r="D28" s="483"/>
      <c r="E28" s="483"/>
      <c r="F28" s="483"/>
      <c r="G28" s="483"/>
      <c r="H28" s="483"/>
      <c r="I28" s="484"/>
      <c r="J28" s="488" t="s">
        <v>86</v>
      </c>
      <c r="K28" s="489"/>
      <c r="L28" s="489"/>
      <c r="M28" s="489"/>
      <c r="N28" s="489"/>
      <c r="O28" s="489"/>
      <c r="P28" s="489"/>
      <c r="Q28" s="489"/>
      <c r="R28" s="489"/>
      <c r="S28" s="489"/>
      <c r="T28" s="467">
        <f>IFERROR(データシート!D68,"")</f>
        <v>0</v>
      </c>
      <c r="U28" s="467"/>
      <c r="V28" s="467"/>
      <c r="W28" s="467"/>
      <c r="X28" s="467"/>
      <c r="Y28" s="467"/>
      <c r="Z28" s="467"/>
      <c r="AA28" s="467"/>
      <c r="AB28" s="467"/>
      <c r="AC28" s="467" t="s">
        <v>69</v>
      </c>
      <c r="AD28" s="467"/>
      <c r="AE28" s="467"/>
      <c r="AF28" s="467"/>
      <c r="AG28" s="467"/>
      <c r="AH28" s="467"/>
      <c r="AI28" s="492"/>
    </row>
    <row r="29" spans="1:36" ht="15" customHeight="1" x14ac:dyDescent="0.4">
      <c r="A29" s="20"/>
      <c r="B29" s="482"/>
      <c r="C29" s="483"/>
      <c r="D29" s="483"/>
      <c r="E29" s="483"/>
      <c r="F29" s="483"/>
      <c r="G29" s="483"/>
      <c r="H29" s="483"/>
      <c r="I29" s="484"/>
      <c r="J29" s="490"/>
      <c r="K29" s="491"/>
      <c r="L29" s="491"/>
      <c r="M29" s="491"/>
      <c r="N29" s="491"/>
      <c r="O29" s="491"/>
      <c r="P29" s="491"/>
      <c r="Q29" s="491"/>
      <c r="R29" s="491"/>
      <c r="S29" s="491"/>
      <c r="T29" s="469"/>
      <c r="U29" s="469"/>
      <c r="V29" s="469"/>
      <c r="W29" s="469"/>
      <c r="X29" s="469"/>
      <c r="Y29" s="469"/>
      <c r="Z29" s="469"/>
      <c r="AA29" s="469"/>
      <c r="AB29" s="469"/>
      <c r="AC29" s="469"/>
      <c r="AD29" s="469"/>
      <c r="AE29" s="469"/>
      <c r="AF29" s="469"/>
      <c r="AG29" s="469"/>
      <c r="AH29" s="469"/>
      <c r="AI29" s="493"/>
    </row>
    <row r="30" spans="1:36" ht="15" customHeight="1" x14ac:dyDescent="0.4">
      <c r="A30" s="20"/>
      <c r="B30" s="482"/>
      <c r="C30" s="483"/>
      <c r="D30" s="483"/>
      <c r="E30" s="483"/>
      <c r="F30" s="483"/>
      <c r="G30" s="483"/>
      <c r="H30" s="483"/>
      <c r="I30" s="484"/>
      <c r="J30" s="488" t="s">
        <v>87</v>
      </c>
      <c r="K30" s="489"/>
      <c r="L30" s="489"/>
      <c r="M30" s="489"/>
      <c r="N30" s="489"/>
      <c r="O30" s="489"/>
      <c r="P30" s="489"/>
      <c r="Q30" s="489"/>
      <c r="R30" s="489"/>
      <c r="S30" s="489"/>
      <c r="T30" s="467">
        <f>SUM(T26:AB29)</f>
        <v>0</v>
      </c>
      <c r="U30" s="467"/>
      <c r="V30" s="467"/>
      <c r="W30" s="467"/>
      <c r="X30" s="467"/>
      <c r="Y30" s="467"/>
      <c r="Z30" s="467"/>
      <c r="AA30" s="467"/>
      <c r="AB30" s="467"/>
      <c r="AC30" s="467" t="s">
        <v>69</v>
      </c>
      <c r="AD30" s="467"/>
      <c r="AE30" s="467"/>
      <c r="AF30" s="467"/>
      <c r="AG30" s="467"/>
      <c r="AH30" s="467"/>
      <c r="AI30" s="492"/>
    </row>
    <row r="31" spans="1:36" ht="15" customHeight="1" x14ac:dyDescent="0.4">
      <c r="A31" s="20"/>
      <c r="B31" s="485"/>
      <c r="C31" s="486"/>
      <c r="D31" s="486"/>
      <c r="E31" s="486"/>
      <c r="F31" s="486"/>
      <c r="G31" s="486"/>
      <c r="H31" s="486"/>
      <c r="I31" s="487"/>
      <c r="J31" s="490"/>
      <c r="K31" s="491"/>
      <c r="L31" s="491"/>
      <c r="M31" s="491"/>
      <c r="N31" s="491"/>
      <c r="O31" s="491"/>
      <c r="P31" s="491"/>
      <c r="Q31" s="491"/>
      <c r="R31" s="491"/>
      <c r="S31" s="491"/>
      <c r="T31" s="469"/>
      <c r="U31" s="469"/>
      <c r="V31" s="469"/>
      <c r="W31" s="469"/>
      <c r="X31" s="469"/>
      <c r="Y31" s="469"/>
      <c r="Z31" s="469"/>
      <c r="AA31" s="469"/>
      <c r="AB31" s="469"/>
      <c r="AC31" s="469"/>
      <c r="AD31" s="469"/>
      <c r="AE31" s="469"/>
      <c r="AF31" s="469"/>
      <c r="AG31" s="469"/>
      <c r="AH31" s="469"/>
      <c r="AI31" s="493"/>
    </row>
    <row r="32" spans="1:36" ht="15" customHeight="1" x14ac:dyDescent="0.4">
      <c r="A32" s="19"/>
      <c r="B32" s="466" t="s">
        <v>88</v>
      </c>
      <c r="C32" s="467"/>
      <c r="D32" s="467"/>
      <c r="E32" s="467"/>
      <c r="F32" s="467"/>
      <c r="G32" s="467"/>
      <c r="H32" s="467"/>
      <c r="I32" s="467"/>
      <c r="J32" s="470">
        <f>IFERROR(データシート!D383,"")</f>
        <v>0</v>
      </c>
      <c r="K32" s="470"/>
      <c r="L32" s="470"/>
      <c r="M32" s="470"/>
      <c r="N32" s="470"/>
      <c r="O32" s="470"/>
      <c r="P32" s="470"/>
      <c r="Q32" s="470"/>
      <c r="R32" s="470"/>
      <c r="S32" s="470"/>
      <c r="T32" s="470"/>
      <c r="U32" s="470" t="s">
        <v>89</v>
      </c>
      <c r="V32" s="470"/>
      <c r="W32" s="470"/>
      <c r="X32" s="470"/>
      <c r="Y32" s="470">
        <f>IFERROR(データシート!D385,"")</f>
        <v>0</v>
      </c>
      <c r="Z32" s="470"/>
      <c r="AA32" s="470"/>
      <c r="AB32" s="470"/>
      <c r="AC32" s="470"/>
      <c r="AD32" s="470"/>
      <c r="AE32" s="470"/>
      <c r="AF32" s="470"/>
      <c r="AG32" s="470"/>
      <c r="AH32" s="470"/>
      <c r="AI32" s="470"/>
    </row>
    <row r="33" spans="1:35" ht="15" customHeight="1" x14ac:dyDescent="0.4">
      <c r="A33" s="19"/>
      <c r="B33" s="468"/>
      <c r="C33" s="469"/>
      <c r="D33" s="469"/>
      <c r="E33" s="469"/>
      <c r="F33" s="469"/>
      <c r="G33" s="469"/>
      <c r="H33" s="469"/>
      <c r="I33" s="469"/>
      <c r="J33" s="470"/>
      <c r="K33" s="470"/>
      <c r="L33" s="470"/>
      <c r="M33" s="470"/>
      <c r="N33" s="470"/>
      <c r="O33" s="470"/>
      <c r="P33" s="470"/>
      <c r="Q33" s="470"/>
      <c r="R33" s="470"/>
      <c r="S33" s="470"/>
      <c r="T33" s="470"/>
      <c r="U33" s="470"/>
      <c r="V33" s="470"/>
      <c r="W33" s="470"/>
      <c r="X33" s="470"/>
      <c r="Y33" s="470"/>
      <c r="Z33" s="470"/>
      <c r="AA33" s="470"/>
      <c r="AB33" s="470"/>
      <c r="AC33" s="470"/>
      <c r="AD33" s="470"/>
      <c r="AE33" s="470"/>
      <c r="AF33" s="470"/>
      <c r="AG33" s="470"/>
      <c r="AH33" s="470"/>
      <c r="AI33" s="470"/>
    </row>
    <row r="34" spans="1:35" ht="15" customHeight="1" x14ac:dyDescent="0.4">
      <c r="A34" s="19"/>
      <c r="B34" s="466" t="s">
        <v>90</v>
      </c>
      <c r="C34" s="467"/>
      <c r="D34" s="467"/>
      <c r="E34" s="467"/>
      <c r="F34" s="467"/>
      <c r="G34" s="467"/>
      <c r="H34" s="467"/>
      <c r="I34" s="467"/>
      <c r="J34" s="470">
        <f>IFERROR(データシート!D384,"")</f>
        <v>0</v>
      </c>
      <c r="K34" s="470"/>
      <c r="L34" s="470"/>
      <c r="M34" s="470"/>
      <c r="N34" s="470"/>
      <c r="O34" s="470"/>
      <c r="P34" s="470"/>
      <c r="Q34" s="470"/>
      <c r="R34" s="470"/>
      <c r="S34" s="470"/>
      <c r="T34" s="470"/>
      <c r="U34" s="470" t="s">
        <v>91</v>
      </c>
      <c r="V34" s="470"/>
      <c r="W34" s="470"/>
      <c r="X34" s="470"/>
      <c r="Y34" s="470">
        <f>IFERROR(データシート!D386,"")</f>
        <v>0</v>
      </c>
      <c r="Z34" s="470"/>
      <c r="AA34" s="470"/>
      <c r="AB34" s="470"/>
      <c r="AC34" s="470"/>
      <c r="AD34" s="470"/>
      <c r="AE34" s="470"/>
      <c r="AF34" s="470"/>
      <c r="AG34" s="470"/>
      <c r="AH34" s="470"/>
      <c r="AI34" s="470"/>
    </row>
    <row r="35" spans="1:35" ht="15" customHeight="1" x14ac:dyDescent="0.4">
      <c r="A35" s="19"/>
      <c r="B35" s="468"/>
      <c r="C35" s="469"/>
      <c r="D35" s="469"/>
      <c r="E35" s="469"/>
      <c r="F35" s="469"/>
      <c r="G35" s="469"/>
      <c r="H35" s="469"/>
      <c r="I35" s="469"/>
      <c r="J35" s="470"/>
      <c r="K35" s="470"/>
      <c r="L35" s="470"/>
      <c r="M35" s="470"/>
      <c r="N35" s="470"/>
      <c r="O35" s="470"/>
      <c r="P35" s="470"/>
      <c r="Q35" s="470"/>
      <c r="R35" s="470"/>
      <c r="S35" s="470"/>
      <c r="T35" s="470"/>
      <c r="U35" s="470"/>
      <c r="V35" s="470"/>
      <c r="W35" s="470"/>
      <c r="X35" s="470"/>
      <c r="Y35" s="470"/>
      <c r="Z35" s="470"/>
      <c r="AA35" s="470"/>
      <c r="AB35" s="470"/>
      <c r="AC35" s="470"/>
      <c r="AD35" s="470"/>
      <c r="AE35" s="470"/>
      <c r="AF35" s="470"/>
      <c r="AG35" s="470"/>
      <c r="AH35" s="470"/>
      <c r="AI35" s="470"/>
    </row>
    <row r="36" spans="1:35" ht="15" customHeight="1" x14ac:dyDescent="0.4">
      <c r="A36" s="19"/>
      <c r="B36" s="466" t="s">
        <v>92</v>
      </c>
      <c r="C36" s="467"/>
      <c r="D36" s="467"/>
      <c r="E36" s="467"/>
      <c r="F36" s="467"/>
      <c r="G36" s="467"/>
      <c r="H36" s="467"/>
      <c r="I36" s="467"/>
      <c r="J36" s="470" t="str">
        <f>IFERROR(IF(データシート!D387="普通","普通",IF(データシート!D387="当座","当座",IF(データシート!D387="貯蓄預金","貯蓄預金",IF(データシート!D387="その他","その他","")))),"")</f>
        <v/>
      </c>
      <c r="K36" s="470"/>
      <c r="L36" s="470"/>
      <c r="M36" s="470"/>
      <c r="N36" s="470"/>
      <c r="O36" s="470"/>
      <c r="P36" s="470"/>
      <c r="Q36" s="470" t="s">
        <v>93</v>
      </c>
      <c r="R36" s="470"/>
      <c r="S36" s="470"/>
      <c r="T36" s="470"/>
      <c r="U36" s="470">
        <f>IFERROR(データシート!D388,"")</f>
        <v>0</v>
      </c>
      <c r="V36" s="470"/>
      <c r="W36" s="470"/>
      <c r="X36" s="470"/>
      <c r="Y36" s="470"/>
      <c r="Z36" s="470"/>
      <c r="AA36" s="470"/>
      <c r="AB36" s="470"/>
      <c r="AC36" s="470"/>
      <c r="AD36" s="470"/>
      <c r="AE36" s="470"/>
      <c r="AF36" s="470"/>
      <c r="AG36" s="470"/>
      <c r="AH36" s="470"/>
      <c r="AI36" s="470"/>
    </row>
    <row r="37" spans="1:35" ht="15" customHeight="1" x14ac:dyDescent="0.4">
      <c r="A37" s="19"/>
      <c r="B37" s="468"/>
      <c r="C37" s="469"/>
      <c r="D37" s="469"/>
      <c r="E37" s="469"/>
      <c r="F37" s="469"/>
      <c r="G37" s="469"/>
      <c r="H37" s="469"/>
      <c r="I37" s="469"/>
      <c r="J37" s="470"/>
      <c r="K37" s="470"/>
      <c r="L37" s="470"/>
      <c r="M37" s="470"/>
      <c r="N37" s="470"/>
      <c r="O37" s="470"/>
      <c r="P37" s="470"/>
      <c r="Q37" s="470"/>
      <c r="R37" s="470"/>
      <c r="S37" s="470"/>
      <c r="T37" s="470"/>
      <c r="U37" s="470"/>
      <c r="V37" s="470"/>
      <c r="W37" s="470"/>
      <c r="X37" s="470"/>
      <c r="Y37" s="470"/>
      <c r="Z37" s="470"/>
      <c r="AA37" s="470"/>
      <c r="AB37" s="470"/>
      <c r="AC37" s="470"/>
      <c r="AD37" s="470"/>
      <c r="AE37" s="470"/>
      <c r="AF37" s="470"/>
      <c r="AG37" s="470"/>
      <c r="AH37" s="470"/>
      <c r="AI37" s="470"/>
    </row>
    <row r="38" spans="1:35" ht="15" customHeight="1" x14ac:dyDescent="0.4">
      <c r="A38" s="19"/>
      <c r="B38" s="466" t="s">
        <v>94</v>
      </c>
      <c r="C38" s="467"/>
      <c r="D38" s="467"/>
      <c r="E38" s="467"/>
      <c r="F38" s="467"/>
      <c r="G38" s="467"/>
      <c r="H38" s="467"/>
      <c r="I38" s="467"/>
      <c r="J38" s="470">
        <f>IFERROR(データシート!D389,"")</f>
        <v>0</v>
      </c>
      <c r="K38" s="470"/>
      <c r="L38" s="470"/>
      <c r="M38" s="470"/>
      <c r="N38" s="470"/>
      <c r="O38" s="470"/>
      <c r="P38" s="470"/>
      <c r="Q38" s="470"/>
      <c r="R38" s="470"/>
      <c r="S38" s="470"/>
      <c r="T38" s="470"/>
      <c r="U38" s="470"/>
      <c r="V38" s="470"/>
      <c r="W38" s="470"/>
      <c r="X38" s="470"/>
      <c r="Y38" s="470"/>
      <c r="Z38" s="470"/>
      <c r="AA38" s="470"/>
      <c r="AB38" s="470"/>
      <c r="AC38" s="470"/>
      <c r="AD38" s="470"/>
      <c r="AE38" s="470"/>
      <c r="AF38" s="470"/>
      <c r="AG38" s="470"/>
      <c r="AH38" s="470"/>
      <c r="AI38" s="470"/>
    </row>
    <row r="39" spans="1:35" ht="15" customHeight="1" x14ac:dyDescent="0.4">
      <c r="A39" s="19"/>
      <c r="B39" s="468"/>
      <c r="C39" s="469"/>
      <c r="D39" s="469"/>
      <c r="E39" s="469"/>
      <c r="F39" s="469"/>
      <c r="G39" s="469"/>
      <c r="H39" s="469"/>
      <c r="I39" s="469"/>
      <c r="J39" s="470"/>
      <c r="K39" s="470"/>
      <c r="L39" s="470"/>
      <c r="M39" s="470"/>
      <c r="N39" s="470"/>
      <c r="O39" s="470"/>
      <c r="P39" s="470"/>
      <c r="Q39" s="470"/>
      <c r="R39" s="470"/>
      <c r="S39" s="470"/>
      <c r="T39" s="470"/>
      <c r="U39" s="470"/>
      <c r="V39" s="470"/>
      <c r="W39" s="470"/>
      <c r="X39" s="470"/>
      <c r="Y39" s="470"/>
      <c r="Z39" s="470"/>
      <c r="AA39" s="470"/>
      <c r="AB39" s="470"/>
      <c r="AC39" s="470"/>
      <c r="AD39" s="470"/>
      <c r="AE39" s="470"/>
      <c r="AF39" s="470"/>
      <c r="AG39" s="470"/>
      <c r="AH39" s="470"/>
      <c r="AI39" s="470"/>
    </row>
    <row r="40" spans="1:35" ht="15" customHeight="1" x14ac:dyDescent="0.4">
      <c r="A40" s="19"/>
      <c r="B40" s="466" t="s">
        <v>95</v>
      </c>
      <c r="C40" s="467"/>
      <c r="D40" s="467"/>
      <c r="E40" s="467"/>
      <c r="F40" s="467"/>
      <c r="G40" s="467"/>
      <c r="H40" s="467"/>
      <c r="I40" s="467"/>
      <c r="J40" s="470">
        <f>IFERROR(データシート!D390,"")</f>
        <v>0</v>
      </c>
      <c r="K40" s="470"/>
      <c r="L40" s="470"/>
      <c r="M40" s="470"/>
      <c r="N40" s="470"/>
      <c r="O40" s="470"/>
      <c r="P40" s="470"/>
      <c r="Q40" s="470"/>
      <c r="R40" s="470"/>
      <c r="S40" s="470"/>
      <c r="T40" s="470"/>
      <c r="U40" s="470"/>
      <c r="V40" s="470"/>
      <c r="W40" s="470"/>
      <c r="X40" s="470"/>
      <c r="Y40" s="470"/>
      <c r="Z40" s="470"/>
      <c r="AA40" s="470"/>
      <c r="AB40" s="470"/>
      <c r="AC40" s="470"/>
      <c r="AD40" s="470"/>
      <c r="AE40" s="470"/>
      <c r="AF40" s="470"/>
      <c r="AG40" s="470"/>
      <c r="AH40" s="470"/>
      <c r="AI40" s="470"/>
    </row>
    <row r="41" spans="1:35" ht="15" customHeight="1" x14ac:dyDescent="0.4">
      <c r="A41" s="19"/>
      <c r="B41" s="468"/>
      <c r="C41" s="469"/>
      <c r="D41" s="469"/>
      <c r="E41" s="469"/>
      <c r="F41" s="469"/>
      <c r="G41" s="469"/>
      <c r="H41" s="469"/>
      <c r="I41" s="469"/>
      <c r="J41" s="470"/>
      <c r="K41" s="470"/>
      <c r="L41" s="470"/>
      <c r="M41" s="470"/>
      <c r="N41" s="470"/>
      <c r="O41" s="470"/>
      <c r="P41" s="470"/>
      <c r="Q41" s="470"/>
      <c r="R41" s="470"/>
      <c r="S41" s="470"/>
      <c r="T41" s="470"/>
      <c r="U41" s="470"/>
      <c r="V41" s="470"/>
      <c r="W41" s="470"/>
      <c r="X41" s="470"/>
      <c r="Y41" s="470"/>
      <c r="Z41" s="470"/>
      <c r="AA41" s="470"/>
      <c r="AB41" s="470"/>
      <c r="AC41" s="470"/>
      <c r="AD41" s="470"/>
      <c r="AE41" s="470"/>
      <c r="AF41" s="470"/>
      <c r="AG41" s="470"/>
      <c r="AH41" s="470"/>
      <c r="AI41" s="470"/>
    </row>
    <row r="42" spans="1:35" ht="17.100000000000001" customHeight="1" x14ac:dyDescent="0.4"/>
    <row r="43" spans="1:35" s="21" customFormat="1" ht="17.100000000000001" customHeight="1" x14ac:dyDescent="0.4">
      <c r="B43" s="21" t="s">
        <v>5</v>
      </c>
      <c r="D43" s="21" t="s">
        <v>96</v>
      </c>
    </row>
    <row r="44" spans="1:35" s="21" customFormat="1" ht="17.100000000000001" customHeight="1" x14ac:dyDescent="0.4">
      <c r="B44" s="21" t="s">
        <v>3</v>
      </c>
      <c r="D44" s="22" t="s">
        <v>873</v>
      </c>
    </row>
    <row r="45" spans="1:35" ht="17.100000000000001" customHeight="1" thickBot="1" x14ac:dyDescent="0.45">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row>
    <row r="46" spans="1:35" ht="17.100000000000001" customHeight="1" x14ac:dyDescent="0.4"/>
    <row r="47" spans="1:35" ht="15" customHeight="1" x14ac:dyDescent="0.4">
      <c r="B47" s="16" t="s">
        <v>97</v>
      </c>
    </row>
    <row r="48" spans="1:35" ht="26.1" customHeight="1" x14ac:dyDescent="0.4">
      <c r="A48" s="19"/>
      <c r="B48" s="471" t="s">
        <v>98</v>
      </c>
      <c r="C48" s="471"/>
      <c r="D48" s="471"/>
      <c r="E48" s="471"/>
      <c r="F48" s="471"/>
      <c r="G48" s="471"/>
      <c r="H48" s="471"/>
      <c r="I48" s="471"/>
      <c r="J48" s="473" t="s">
        <v>99</v>
      </c>
      <c r="K48" s="473"/>
      <c r="L48" s="473"/>
      <c r="M48" s="473"/>
      <c r="N48" s="473"/>
      <c r="O48" s="473"/>
      <c r="P48" s="473"/>
      <c r="Q48" s="473"/>
      <c r="R48" s="473"/>
      <c r="S48" s="473"/>
      <c r="T48" s="473"/>
      <c r="U48" s="473" t="s">
        <v>100</v>
      </c>
      <c r="V48" s="473"/>
      <c r="W48" s="473"/>
      <c r="X48" s="473"/>
      <c r="Y48" s="473"/>
      <c r="Z48" s="473"/>
      <c r="AA48" s="473"/>
      <c r="AB48" s="473"/>
      <c r="AC48" s="473"/>
      <c r="AD48" s="473"/>
      <c r="AE48" s="473"/>
      <c r="AF48" s="473"/>
      <c r="AG48" s="473"/>
      <c r="AH48" s="473"/>
      <c r="AI48" s="473"/>
    </row>
    <row r="49" spans="1:35" ht="26.1" customHeight="1" x14ac:dyDescent="0.4">
      <c r="A49" s="19"/>
      <c r="B49" s="472"/>
      <c r="C49" s="472"/>
      <c r="D49" s="472"/>
      <c r="E49" s="472"/>
      <c r="F49" s="472"/>
      <c r="G49" s="472"/>
      <c r="H49" s="472"/>
      <c r="I49" s="472"/>
      <c r="J49" s="474"/>
      <c r="K49" s="474"/>
      <c r="L49" s="474"/>
      <c r="M49" s="474"/>
      <c r="N49" s="474"/>
      <c r="O49" s="474"/>
      <c r="P49" s="474"/>
      <c r="Q49" s="474"/>
      <c r="R49" s="474"/>
      <c r="S49" s="474"/>
      <c r="T49" s="474"/>
      <c r="U49" s="474"/>
      <c r="V49" s="474"/>
      <c r="W49" s="474"/>
      <c r="X49" s="474"/>
      <c r="Y49" s="474"/>
      <c r="Z49" s="474"/>
      <c r="AA49" s="474"/>
      <c r="AB49" s="474"/>
      <c r="AC49" s="474"/>
      <c r="AD49" s="474"/>
      <c r="AE49" s="474"/>
      <c r="AF49" s="474"/>
      <c r="AG49" s="474"/>
      <c r="AH49" s="474"/>
      <c r="AI49" s="474"/>
    </row>
    <row r="50" spans="1:35" ht="12.95" customHeight="1" x14ac:dyDescent="0.4"/>
    <row r="51" spans="1:35" ht="12.95" customHeight="1" x14ac:dyDescent="0.4"/>
    <row r="52" spans="1:35" ht="12.95" customHeight="1" x14ac:dyDescent="0.4"/>
    <row r="53" spans="1:35" ht="12.95" customHeight="1" x14ac:dyDescent="0.4"/>
    <row r="54" spans="1:35" ht="12.95" customHeight="1" x14ac:dyDescent="0.4"/>
    <row r="55" spans="1:35" ht="12.95" customHeight="1" x14ac:dyDescent="0.4"/>
    <row r="56" spans="1:35" ht="9.9499999999999993" customHeight="1" x14ac:dyDescent="0.4"/>
    <row r="57" spans="1:35" ht="9.9499999999999993" customHeight="1" x14ac:dyDescent="0.4"/>
    <row r="58" spans="1:35" ht="9.9499999999999993" customHeight="1" x14ac:dyDescent="0.4"/>
    <row r="59" spans="1:35" ht="9.9499999999999993" customHeight="1" x14ac:dyDescent="0.4"/>
    <row r="60" spans="1:35" ht="9.9499999999999993" customHeight="1" x14ac:dyDescent="0.4"/>
    <row r="61" spans="1:35" ht="9.9499999999999993" customHeight="1" x14ac:dyDescent="0.4"/>
    <row r="62" spans="1:35" ht="9.9499999999999993" customHeight="1" x14ac:dyDescent="0.4"/>
    <row r="63" spans="1:35" ht="9.9499999999999993" customHeight="1" x14ac:dyDescent="0.4"/>
    <row r="64" spans="1:35" ht="9.9499999999999993" customHeight="1" x14ac:dyDescent="0.4"/>
    <row r="65" ht="9.9499999999999993" customHeight="1" x14ac:dyDescent="0.4"/>
    <row r="66" ht="9.9499999999999993" customHeight="1" x14ac:dyDescent="0.4"/>
    <row r="67" ht="9.9499999999999993" customHeight="1" x14ac:dyDescent="0.4"/>
    <row r="68" ht="9.9499999999999993" customHeight="1" x14ac:dyDescent="0.4"/>
    <row r="69" ht="9.9499999999999993" customHeight="1" x14ac:dyDescent="0.4"/>
    <row r="70" ht="9.9499999999999993" customHeight="1" x14ac:dyDescent="0.4"/>
    <row r="71" ht="9.9499999999999993" customHeight="1" x14ac:dyDescent="0.4"/>
  </sheetData>
  <sheetProtection algorithmName="SHA-512" hashValue="FUZdLb/IZ7cmYDceiqd0E70aNKgbfYCu3AOXHEeq0yLV3PCxmZqhTC/Iw+3k9J8Mgr3kEP6z4zDvQi6gT/DLhg==" saltValue="2tK6b8dCM4YjxbRPVLiMvA==" spinCount="100000" sheet="1" objects="1" scenarios="1"/>
  <mergeCells count="42">
    <mergeCell ref="B26:I31"/>
    <mergeCell ref="J26:S27"/>
    <mergeCell ref="T26:AB27"/>
    <mergeCell ref="AC26:AD27"/>
    <mergeCell ref="AE26:AI27"/>
    <mergeCell ref="J28:S29"/>
    <mergeCell ref="T28:AB29"/>
    <mergeCell ref="AC28:AD29"/>
    <mergeCell ref="AE28:AI29"/>
    <mergeCell ref="J30:S31"/>
    <mergeCell ref="T30:AB31"/>
    <mergeCell ref="AC30:AD31"/>
    <mergeCell ref="AE30:AI31"/>
    <mergeCell ref="A1:I2"/>
    <mergeCell ref="O2:P2"/>
    <mergeCell ref="A16:AJ16"/>
    <mergeCell ref="A17:AJ17"/>
    <mergeCell ref="A24:AJ24"/>
    <mergeCell ref="W10:AJ10"/>
    <mergeCell ref="Y11:AJ11"/>
    <mergeCell ref="AB13:AI13"/>
    <mergeCell ref="AA12:AH12"/>
    <mergeCell ref="B32:I33"/>
    <mergeCell ref="J32:T33"/>
    <mergeCell ref="U32:X33"/>
    <mergeCell ref="Y32:AI33"/>
    <mergeCell ref="B34:I35"/>
    <mergeCell ref="J34:T35"/>
    <mergeCell ref="U34:X35"/>
    <mergeCell ref="Y34:AI35"/>
    <mergeCell ref="B36:I37"/>
    <mergeCell ref="J36:P37"/>
    <mergeCell ref="Q36:T37"/>
    <mergeCell ref="U36:AI37"/>
    <mergeCell ref="B38:I39"/>
    <mergeCell ref="J38:AI39"/>
    <mergeCell ref="B40:I41"/>
    <mergeCell ref="J40:AI41"/>
    <mergeCell ref="B48:I49"/>
    <mergeCell ref="J48:T49"/>
    <mergeCell ref="U48:X49"/>
    <mergeCell ref="Y48:AI49"/>
  </mergeCells>
  <phoneticPr fontId="2"/>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B1:AJ35"/>
  <sheetViews>
    <sheetView showGridLines="0" showZeros="0" view="pageBreakPreview" zoomScale="96" zoomScaleNormal="130" zoomScaleSheetLayoutView="96" workbookViewId="0">
      <selection activeCell="J20" sqref="J20:O20"/>
    </sheetView>
  </sheetViews>
  <sheetFormatPr defaultColWidth="2.625" defaultRowHeight="12" x14ac:dyDescent="0.4"/>
  <cols>
    <col min="1" max="1" width="0.875" style="24" customWidth="1"/>
    <col min="2" max="32" width="2.625" style="24" customWidth="1"/>
    <col min="33" max="173" width="1.625" style="24" customWidth="1"/>
    <col min="174" max="16384" width="2.625" style="24"/>
  </cols>
  <sheetData>
    <row r="1" spans="2:33" ht="20.100000000000001" customHeight="1" x14ac:dyDescent="0.4">
      <c r="L1" s="494" t="s">
        <v>130</v>
      </c>
      <c r="M1" s="495"/>
      <c r="N1" s="495"/>
      <c r="O1" s="495"/>
      <c r="P1" s="495"/>
      <c r="Q1" s="495"/>
      <c r="R1" s="495"/>
      <c r="S1" s="495"/>
      <c r="T1" s="495"/>
      <c r="U1" s="495"/>
      <c r="V1" s="495"/>
      <c r="W1" s="496"/>
    </row>
    <row r="2" spans="2:33" ht="14.25" customHeight="1" x14ac:dyDescent="0.4">
      <c r="D2" s="497"/>
      <c r="E2" s="497"/>
      <c r="F2" s="497"/>
      <c r="G2" s="497"/>
      <c r="H2" s="497"/>
      <c r="I2" s="497"/>
      <c r="J2" s="497"/>
      <c r="K2" s="497"/>
      <c r="L2" s="497"/>
      <c r="M2" s="497"/>
      <c r="N2" s="497"/>
      <c r="O2" s="497"/>
      <c r="P2" s="497"/>
      <c r="Q2" s="497"/>
      <c r="R2" s="497"/>
      <c r="S2" s="497"/>
      <c r="T2" s="497"/>
      <c r="U2" s="497"/>
      <c r="V2" s="497"/>
      <c r="W2" s="497"/>
      <c r="X2" s="497"/>
      <c r="Y2" s="497"/>
      <c r="Z2" s="497"/>
      <c r="AA2" s="497"/>
      <c r="AB2" s="497"/>
      <c r="AC2" s="497"/>
      <c r="AD2" s="497"/>
    </row>
    <row r="3" spans="2:33" ht="17.25" x14ac:dyDescent="0.4">
      <c r="C3" s="498" t="s">
        <v>129</v>
      </c>
      <c r="D3" s="499"/>
      <c r="E3" s="499"/>
      <c r="F3" s="499"/>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row>
    <row r="4" spans="2:33" ht="17.25" x14ac:dyDescent="0.4">
      <c r="C4" s="62"/>
      <c r="U4" s="500"/>
      <c r="V4" s="500"/>
      <c r="W4" s="500"/>
      <c r="X4" s="500"/>
      <c r="Y4" s="500"/>
    </row>
    <row r="5" spans="2:33" ht="17.25" customHeight="1" x14ac:dyDescent="0.4">
      <c r="C5" s="62"/>
    </row>
    <row r="6" spans="2:33" ht="34.5" customHeight="1" x14ac:dyDescent="0.4">
      <c r="C6" s="62"/>
      <c r="N6" s="501" t="s">
        <v>128</v>
      </c>
      <c r="O6" s="502"/>
      <c r="P6" s="502"/>
      <c r="Q6" s="502"/>
      <c r="R6" s="502"/>
      <c r="S6" s="503">
        <f>IFERROR(データシート!D19,"")</f>
        <v>0</v>
      </c>
      <c r="T6" s="504"/>
      <c r="U6" s="504"/>
      <c r="V6" s="504"/>
      <c r="W6" s="504"/>
      <c r="X6" s="504"/>
      <c r="Y6" s="504"/>
      <c r="Z6" s="504"/>
      <c r="AA6" s="504"/>
      <c r="AB6" s="504"/>
      <c r="AC6" s="504"/>
      <c r="AD6" s="504"/>
    </row>
    <row r="7" spans="2:33" ht="17.25" x14ac:dyDescent="0.4">
      <c r="C7" s="62"/>
    </row>
    <row r="8" spans="2:33" s="55" customFormat="1" ht="15" customHeight="1" x14ac:dyDescent="0.4">
      <c r="B8" s="505" t="s">
        <v>127</v>
      </c>
      <c r="C8" s="506"/>
      <c r="D8" s="506"/>
      <c r="E8" s="506"/>
      <c r="F8" s="55" t="s">
        <v>122</v>
      </c>
      <c r="G8" s="507">
        <f>IFERROR(データシート!D44,"")</f>
        <v>0</v>
      </c>
      <c r="H8" s="507"/>
      <c r="I8" s="507"/>
      <c r="J8" s="507"/>
      <c r="K8" s="507"/>
      <c r="L8" s="507"/>
      <c r="M8" s="507"/>
      <c r="N8" s="507"/>
      <c r="O8" s="507"/>
      <c r="P8" s="507"/>
    </row>
    <row r="9" spans="2:33" s="55" customFormat="1" ht="15" customHeight="1" x14ac:dyDescent="0.4"/>
    <row r="10" spans="2:33" s="55" customFormat="1" ht="15" customHeight="1" x14ac:dyDescent="0.4">
      <c r="B10" s="505" t="s">
        <v>126</v>
      </c>
      <c r="C10" s="506"/>
      <c r="D10" s="506"/>
      <c r="E10" s="506"/>
      <c r="F10" s="55" t="s">
        <v>122</v>
      </c>
      <c r="G10" s="507">
        <f>IFERROR(データシート!D45,"")</f>
        <v>0</v>
      </c>
      <c r="H10" s="507"/>
      <c r="I10" s="507"/>
      <c r="J10" s="507"/>
      <c r="K10" s="507"/>
      <c r="L10" s="507"/>
      <c r="M10" s="507"/>
      <c r="N10" s="507"/>
      <c r="O10" s="507"/>
      <c r="P10" s="507"/>
      <c r="Q10" s="61"/>
      <c r="R10" s="61"/>
    </row>
    <row r="11" spans="2:33" s="55" customFormat="1" ht="15" customHeight="1" x14ac:dyDescent="0.4">
      <c r="C11" s="61"/>
      <c r="D11" s="61"/>
      <c r="E11" s="61"/>
      <c r="V11" s="59"/>
      <c r="W11" s="59"/>
      <c r="X11" s="59"/>
      <c r="Y11" s="59"/>
      <c r="Z11" s="59"/>
      <c r="AA11" s="60"/>
      <c r="AB11" s="59"/>
      <c r="AC11" s="59"/>
      <c r="AD11" s="59"/>
      <c r="AE11" s="59"/>
      <c r="AF11" s="59"/>
    </row>
    <row r="12" spans="2:33" s="55" customFormat="1" ht="15" customHeight="1" x14ac:dyDescent="0.4">
      <c r="B12" s="505" t="s">
        <v>125</v>
      </c>
      <c r="C12" s="506"/>
      <c r="D12" s="506"/>
      <c r="E12" s="506"/>
      <c r="F12" s="55" t="s">
        <v>122</v>
      </c>
      <c r="G12" s="515" t="str">
        <f>IF(データシート!D46="","",データシート!D46&amp;" "&amp;データシート!F46&amp;" "&amp;データシート!H46&amp;""&amp;データシート!J46&amp;" "&amp;データシート!L46&amp;" "&amp;データシート!N46&amp;" "&amp;データシート!P46)</f>
        <v/>
      </c>
      <c r="H12" s="515"/>
      <c r="I12" s="515"/>
      <c r="J12" s="515"/>
      <c r="K12" s="515"/>
      <c r="L12" s="515"/>
      <c r="M12" s="515"/>
      <c r="N12" s="515"/>
      <c r="O12" s="515"/>
      <c r="P12" s="515"/>
      <c r="Q12" s="515"/>
      <c r="R12" s="515"/>
      <c r="S12" s="515"/>
      <c r="T12" s="515"/>
      <c r="U12" s="515"/>
      <c r="V12" s="515"/>
      <c r="W12" s="515"/>
      <c r="X12" s="515"/>
      <c r="Y12" s="515"/>
      <c r="Z12" s="515"/>
      <c r="AA12" s="515"/>
      <c r="AB12" s="515"/>
      <c r="AC12" s="515"/>
      <c r="AD12" s="515"/>
      <c r="AE12" s="515"/>
      <c r="AF12" s="515"/>
      <c r="AG12" s="515"/>
    </row>
    <row r="13" spans="2:33" s="55" customFormat="1" ht="15" customHeight="1" x14ac:dyDescent="0.4">
      <c r="C13" s="61"/>
      <c r="D13" s="61"/>
      <c r="E13" s="61"/>
      <c r="G13" s="208"/>
      <c r="H13" s="208"/>
      <c r="I13" s="208"/>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08"/>
    </row>
    <row r="14" spans="2:33" s="55" customFormat="1" ht="15" customHeight="1" x14ac:dyDescent="0.4">
      <c r="B14" s="505" t="s">
        <v>124</v>
      </c>
      <c r="C14" s="505"/>
      <c r="D14" s="505"/>
      <c r="E14" s="505"/>
      <c r="F14" s="55" t="s">
        <v>122</v>
      </c>
      <c r="G14" s="512" t="str">
        <f>IFERROR(データシート!D40,"")&amp;"  様"</f>
        <v xml:space="preserve">  様</v>
      </c>
      <c r="H14" s="512"/>
      <c r="I14" s="512"/>
      <c r="J14" s="512"/>
      <c r="K14" s="512"/>
      <c r="L14" s="512"/>
      <c r="M14" s="512"/>
      <c r="N14" s="512"/>
      <c r="O14" s="512"/>
      <c r="P14" s="512"/>
      <c r="Q14" s="512"/>
      <c r="R14" s="512"/>
      <c r="S14" s="512"/>
      <c r="T14" s="512"/>
      <c r="U14" s="512"/>
      <c r="V14" s="512"/>
      <c r="W14" s="512"/>
      <c r="X14" s="512"/>
      <c r="Y14" s="512"/>
      <c r="Z14" s="512"/>
      <c r="AA14" s="512"/>
      <c r="AB14" s="512"/>
      <c r="AC14" s="512"/>
      <c r="AD14" s="512"/>
      <c r="AE14" s="56"/>
      <c r="AF14" s="56"/>
    </row>
    <row r="15" spans="2:33" s="55" customFormat="1" ht="15" customHeight="1" x14ac:dyDescent="0.4">
      <c r="V15" s="59"/>
      <c r="W15" s="59"/>
      <c r="X15" s="59"/>
      <c r="Y15" s="59"/>
      <c r="Z15" s="58"/>
      <c r="AA15" s="58"/>
      <c r="AB15" s="58"/>
      <c r="AC15" s="57"/>
      <c r="AD15" s="56"/>
      <c r="AE15" s="56"/>
      <c r="AF15" s="56"/>
    </row>
    <row r="16" spans="2:33" s="55" customFormat="1" ht="15" customHeight="1" x14ac:dyDescent="0.4">
      <c r="B16" s="505" t="s">
        <v>123</v>
      </c>
      <c r="C16" s="505"/>
      <c r="D16" s="505"/>
      <c r="E16" s="505"/>
      <c r="F16" s="55" t="s">
        <v>122</v>
      </c>
      <c r="G16" s="513"/>
      <c r="H16" s="513"/>
      <c r="I16" s="513"/>
      <c r="J16" s="513"/>
      <c r="K16" s="514" t="s">
        <v>121</v>
      </c>
      <c r="L16" s="514"/>
      <c r="V16" s="59"/>
      <c r="W16" s="59"/>
      <c r="X16" s="59"/>
      <c r="Y16" s="59"/>
      <c r="Z16" s="58"/>
      <c r="AA16" s="58"/>
      <c r="AB16" s="58"/>
      <c r="AC16" s="57"/>
      <c r="AD16" s="56"/>
      <c r="AE16" s="56"/>
      <c r="AF16" s="56"/>
    </row>
    <row r="17" spans="3:36" ht="53.25" customHeight="1" x14ac:dyDescent="0.4"/>
    <row r="18" spans="3:36" ht="18.75" customHeight="1" thickBot="1" x14ac:dyDescent="0.45">
      <c r="AF18" s="54" t="s">
        <v>120</v>
      </c>
    </row>
    <row r="19" spans="3:36" ht="30" customHeight="1" thickBot="1" x14ac:dyDescent="0.45">
      <c r="C19" s="520" t="s">
        <v>119</v>
      </c>
      <c r="D19" s="521"/>
      <c r="E19" s="521"/>
      <c r="F19" s="521"/>
      <c r="G19" s="521"/>
      <c r="H19" s="522"/>
      <c r="I19" s="526" t="s">
        <v>118</v>
      </c>
      <c r="J19" s="521"/>
      <c r="K19" s="521"/>
      <c r="L19" s="521"/>
      <c r="M19" s="521"/>
      <c r="N19" s="521"/>
      <c r="O19" s="521"/>
      <c r="P19" s="522"/>
      <c r="Q19" s="526" t="s">
        <v>117</v>
      </c>
      <c r="R19" s="521"/>
      <c r="S19" s="521"/>
      <c r="T19" s="521"/>
      <c r="U19" s="521"/>
      <c r="V19" s="521"/>
      <c r="W19" s="521"/>
      <c r="X19" s="522"/>
      <c r="Y19" s="521" t="s">
        <v>116</v>
      </c>
      <c r="Z19" s="521"/>
      <c r="AA19" s="521"/>
      <c r="AB19" s="521"/>
      <c r="AC19" s="521"/>
      <c r="AD19" s="521"/>
      <c r="AE19" s="521"/>
      <c r="AF19" s="527"/>
    </row>
    <row r="20" spans="3:36" ht="29.25" customHeight="1" x14ac:dyDescent="0.4">
      <c r="C20" s="528" t="s">
        <v>115</v>
      </c>
      <c r="D20" s="529"/>
      <c r="E20" s="529"/>
      <c r="F20" s="529"/>
      <c r="G20" s="529"/>
      <c r="H20" s="530"/>
      <c r="I20" s="49"/>
      <c r="J20" s="531"/>
      <c r="K20" s="531"/>
      <c r="L20" s="531"/>
      <c r="M20" s="531"/>
      <c r="N20" s="531"/>
      <c r="O20" s="531"/>
      <c r="P20" s="53"/>
      <c r="Q20" s="52"/>
      <c r="R20" s="532">
        <f>J20</f>
        <v>0</v>
      </c>
      <c r="S20" s="532"/>
      <c r="T20" s="532"/>
      <c r="U20" s="532"/>
      <c r="V20" s="532"/>
      <c r="W20" s="532"/>
      <c r="X20" s="46"/>
      <c r="Y20" s="533"/>
      <c r="Z20" s="534"/>
      <c r="AA20" s="534"/>
      <c r="AB20" s="534"/>
      <c r="AC20" s="534"/>
      <c r="AD20" s="534"/>
      <c r="AE20" s="534"/>
      <c r="AF20" s="535"/>
    </row>
    <row r="21" spans="3:36" ht="29.25" customHeight="1" x14ac:dyDescent="0.4">
      <c r="C21" s="508" t="s">
        <v>114</v>
      </c>
      <c r="D21" s="509"/>
      <c r="E21" s="509"/>
      <c r="F21" s="509"/>
      <c r="G21" s="509"/>
      <c r="H21" s="510"/>
      <c r="I21" s="40"/>
      <c r="J21" s="542"/>
      <c r="K21" s="543"/>
      <c r="L21" s="543"/>
      <c r="M21" s="543"/>
      <c r="N21" s="543"/>
      <c r="O21" s="544"/>
      <c r="P21" s="39"/>
      <c r="Q21" s="40"/>
      <c r="R21" s="545">
        <f>J21</f>
        <v>0</v>
      </c>
      <c r="S21" s="545"/>
      <c r="T21" s="545"/>
      <c r="U21" s="545"/>
      <c r="V21" s="545"/>
      <c r="W21" s="545"/>
      <c r="X21" s="39"/>
      <c r="Y21" s="517"/>
      <c r="Z21" s="518"/>
      <c r="AA21" s="518"/>
      <c r="AB21" s="518"/>
      <c r="AC21" s="518"/>
      <c r="AD21" s="518"/>
      <c r="AE21" s="518"/>
      <c r="AF21" s="519"/>
    </row>
    <row r="22" spans="3:36" ht="29.25" customHeight="1" x14ac:dyDescent="0.4">
      <c r="C22" s="508" t="s">
        <v>113</v>
      </c>
      <c r="D22" s="509"/>
      <c r="E22" s="509"/>
      <c r="F22" s="509"/>
      <c r="G22" s="509"/>
      <c r="H22" s="510"/>
      <c r="I22" s="40"/>
      <c r="J22" s="496"/>
      <c r="K22" s="511"/>
      <c r="L22" s="511"/>
      <c r="M22" s="511"/>
      <c r="N22" s="511"/>
      <c r="O22" s="494"/>
      <c r="P22" s="39"/>
      <c r="Q22" s="40" t="s">
        <v>107</v>
      </c>
      <c r="R22" s="516"/>
      <c r="S22" s="516"/>
      <c r="T22" s="516"/>
      <c r="U22" s="516"/>
      <c r="V22" s="516"/>
      <c r="W22" s="516"/>
      <c r="X22" s="39"/>
      <c r="Y22" s="517"/>
      <c r="Z22" s="518"/>
      <c r="AA22" s="518"/>
      <c r="AB22" s="518"/>
      <c r="AC22" s="518"/>
      <c r="AD22" s="518"/>
      <c r="AE22" s="518"/>
      <c r="AF22" s="519"/>
    </row>
    <row r="23" spans="3:36" ht="29.25" customHeight="1" thickBot="1" x14ac:dyDescent="0.45">
      <c r="C23" s="564" t="s">
        <v>112</v>
      </c>
      <c r="D23" s="565"/>
      <c r="E23" s="565"/>
      <c r="F23" s="565"/>
      <c r="G23" s="565"/>
      <c r="H23" s="566"/>
      <c r="I23" s="51"/>
      <c r="J23" s="567">
        <f>SUM(J20:O21)</f>
        <v>0</v>
      </c>
      <c r="K23" s="567"/>
      <c r="L23" s="567"/>
      <c r="M23" s="567"/>
      <c r="N23" s="567"/>
      <c r="O23" s="567"/>
      <c r="P23" s="50"/>
      <c r="Q23" s="51"/>
      <c r="R23" s="567">
        <f>IFERROR((R20+R21)-R22,"")</f>
        <v>0</v>
      </c>
      <c r="S23" s="567"/>
      <c r="T23" s="567"/>
      <c r="U23" s="567"/>
      <c r="V23" s="567"/>
      <c r="W23" s="567"/>
      <c r="X23" s="50"/>
      <c r="Y23" s="536"/>
      <c r="Z23" s="537"/>
      <c r="AA23" s="537"/>
      <c r="AB23" s="537"/>
      <c r="AC23" s="537"/>
      <c r="AD23" s="537"/>
      <c r="AE23" s="537"/>
      <c r="AF23" s="538"/>
      <c r="AJ23" s="45"/>
    </row>
    <row r="24" spans="3:36" ht="29.25" customHeight="1" x14ac:dyDescent="0.4">
      <c r="C24" s="528" t="s">
        <v>111</v>
      </c>
      <c r="D24" s="529"/>
      <c r="E24" s="529"/>
      <c r="F24" s="529"/>
      <c r="G24" s="529"/>
      <c r="H24" s="530"/>
      <c r="I24" s="49"/>
      <c r="J24" s="572"/>
      <c r="K24" s="572"/>
      <c r="L24" s="572"/>
      <c r="M24" s="572"/>
      <c r="N24" s="572"/>
      <c r="O24" s="572"/>
      <c r="P24" s="48"/>
      <c r="Q24" s="47"/>
      <c r="R24" s="572"/>
      <c r="S24" s="572"/>
      <c r="T24" s="572"/>
      <c r="U24" s="572"/>
      <c r="V24" s="572"/>
      <c r="W24" s="572"/>
      <c r="X24" s="46"/>
      <c r="Y24" s="534"/>
      <c r="Z24" s="546"/>
      <c r="AA24" s="546"/>
      <c r="AB24" s="546"/>
      <c r="AC24" s="546"/>
      <c r="AD24" s="546"/>
      <c r="AE24" s="546"/>
      <c r="AF24" s="547"/>
      <c r="AJ24" s="45"/>
    </row>
    <row r="25" spans="3:36" ht="29.25" customHeight="1" x14ac:dyDescent="0.4">
      <c r="C25" s="568" t="s">
        <v>110</v>
      </c>
      <c r="D25" s="569"/>
      <c r="E25" s="569"/>
      <c r="F25" s="569"/>
      <c r="G25" s="569"/>
      <c r="H25" s="570"/>
      <c r="I25" s="44"/>
      <c r="J25" s="571"/>
      <c r="K25" s="571"/>
      <c r="L25" s="571"/>
      <c r="M25" s="571"/>
      <c r="N25" s="571"/>
      <c r="O25" s="571"/>
      <c r="P25" s="43"/>
      <c r="Q25" s="42"/>
      <c r="R25" s="571"/>
      <c r="S25" s="571"/>
      <c r="T25" s="571"/>
      <c r="U25" s="571"/>
      <c r="V25" s="571"/>
      <c r="W25" s="571"/>
      <c r="X25" s="41"/>
      <c r="Y25" s="539"/>
      <c r="Z25" s="540"/>
      <c r="AA25" s="540"/>
      <c r="AB25" s="540"/>
      <c r="AC25" s="540"/>
      <c r="AD25" s="540"/>
      <c r="AE25" s="540"/>
      <c r="AF25" s="541"/>
    </row>
    <row r="26" spans="3:36" ht="29.25" customHeight="1" thickBot="1" x14ac:dyDescent="0.45">
      <c r="C26" s="508" t="s">
        <v>109</v>
      </c>
      <c r="D26" s="509"/>
      <c r="E26" s="509"/>
      <c r="F26" s="509"/>
      <c r="G26" s="509"/>
      <c r="H26" s="510"/>
      <c r="I26" s="40"/>
      <c r="J26" s="545">
        <f>SUM(J24:O25)</f>
        <v>0</v>
      </c>
      <c r="K26" s="545"/>
      <c r="L26" s="545"/>
      <c r="M26" s="545"/>
      <c r="N26" s="545"/>
      <c r="O26" s="545"/>
      <c r="P26" s="39"/>
      <c r="Q26" s="40"/>
      <c r="R26" s="545">
        <f>SUM(R24:W25)</f>
        <v>0</v>
      </c>
      <c r="S26" s="545"/>
      <c r="T26" s="545"/>
      <c r="U26" s="545"/>
      <c r="V26" s="545"/>
      <c r="W26" s="545"/>
      <c r="X26" s="39"/>
      <c r="Y26" s="561"/>
      <c r="Z26" s="562"/>
      <c r="AA26" s="562"/>
      <c r="AB26" s="562"/>
      <c r="AC26" s="562"/>
      <c r="AD26" s="562"/>
      <c r="AE26" s="562"/>
      <c r="AF26" s="563"/>
    </row>
    <row r="27" spans="3:36" ht="29.25" customHeight="1" thickBot="1" x14ac:dyDescent="0.45">
      <c r="C27" s="520" t="s">
        <v>108</v>
      </c>
      <c r="D27" s="521"/>
      <c r="E27" s="521"/>
      <c r="F27" s="521"/>
      <c r="G27" s="521"/>
      <c r="H27" s="522"/>
      <c r="I27" s="37" t="s">
        <v>107</v>
      </c>
      <c r="J27" s="551"/>
      <c r="K27" s="551"/>
      <c r="L27" s="551"/>
      <c r="M27" s="551"/>
      <c r="N27" s="551"/>
      <c r="O27" s="551"/>
      <c r="P27" s="36"/>
      <c r="Q27" s="37" t="s">
        <v>107</v>
      </c>
      <c r="R27" s="551"/>
      <c r="S27" s="551"/>
      <c r="T27" s="551"/>
      <c r="U27" s="551"/>
      <c r="V27" s="551"/>
      <c r="W27" s="551"/>
      <c r="X27" s="36"/>
      <c r="Y27" s="556"/>
      <c r="Z27" s="557"/>
      <c r="AA27" s="557"/>
      <c r="AB27" s="557"/>
      <c r="AC27" s="557"/>
      <c r="AD27" s="557"/>
      <c r="AE27" s="557"/>
      <c r="AF27" s="558"/>
    </row>
    <row r="28" spans="3:36" ht="29.25" customHeight="1" thickBot="1" x14ac:dyDescent="0.45">
      <c r="C28" s="520" t="s">
        <v>106</v>
      </c>
      <c r="D28" s="521"/>
      <c r="E28" s="521"/>
      <c r="F28" s="521"/>
      <c r="G28" s="521"/>
      <c r="H28" s="522"/>
      <c r="I28" s="37"/>
      <c r="J28" s="552">
        <f>IFERROR((J23+J26-J27),"")</f>
        <v>0</v>
      </c>
      <c r="K28" s="552"/>
      <c r="L28" s="552"/>
      <c r="M28" s="552"/>
      <c r="N28" s="552"/>
      <c r="O28" s="552"/>
      <c r="P28" s="36"/>
      <c r="Q28" s="37"/>
      <c r="R28" s="552">
        <f>IFERROR((R23+R26-R27),"")</f>
        <v>0</v>
      </c>
      <c r="S28" s="552"/>
      <c r="T28" s="552"/>
      <c r="U28" s="552"/>
      <c r="V28" s="552"/>
      <c r="W28" s="552"/>
      <c r="X28" s="36"/>
      <c r="Y28" s="38" t="s">
        <v>105</v>
      </c>
      <c r="Z28" s="559">
        <f>IFERROR(J28-R28,"")</f>
        <v>0</v>
      </c>
      <c r="AA28" s="559"/>
      <c r="AB28" s="559"/>
      <c r="AC28" s="559"/>
      <c r="AD28" s="559"/>
      <c r="AE28" s="559"/>
      <c r="AF28" s="560"/>
    </row>
    <row r="29" spans="3:36" ht="29.25" customHeight="1" thickBot="1" x14ac:dyDescent="0.45">
      <c r="C29" s="520" t="s">
        <v>104</v>
      </c>
      <c r="D29" s="553"/>
      <c r="E29" s="553"/>
      <c r="F29" s="553"/>
      <c r="G29" s="553"/>
      <c r="H29" s="554"/>
      <c r="I29" s="37"/>
      <c r="J29" s="555" t="e">
        <f>J28/G16</f>
        <v>#DIV/0!</v>
      </c>
      <c r="K29" s="555"/>
      <c r="L29" s="555"/>
      <c r="M29" s="555"/>
      <c r="N29" s="555"/>
      <c r="O29" s="555"/>
      <c r="P29" s="36"/>
      <c r="Q29" s="35"/>
      <c r="R29" s="555" t="e">
        <f>R28/G16</f>
        <v>#DIV/0!</v>
      </c>
      <c r="S29" s="555"/>
      <c r="T29" s="555"/>
      <c r="U29" s="555"/>
      <c r="V29" s="555"/>
      <c r="W29" s="555"/>
      <c r="X29" s="34"/>
      <c r="Y29" s="523"/>
      <c r="Z29" s="524"/>
      <c r="AA29" s="524"/>
      <c r="AB29" s="524"/>
      <c r="AC29" s="524"/>
      <c r="AD29" s="524"/>
      <c r="AE29" s="524"/>
      <c r="AF29" s="525"/>
    </row>
    <row r="30" spans="3:36" ht="6.75" customHeight="1" x14ac:dyDescent="0.4">
      <c r="C30" s="32"/>
      <c r="D30" s="32"/>
      <c r="E30" s="32"/>
      <c r="F30" s="32"/>
      <c r="G30" s="32"/>
      <c r="H30" s="32"/>
      <c r="I30" s="31"/>
      <c r="J30" s="29"/>
      <c r="K30" s="29"/>
      <c r="L30" s="29"/>
      <c r="M30" s="29"/>
      <c r="N30" s="29"/>
      <c r="O30" s="29"/>
      <c r="P30" s="29"/>
      <c r="Q30" s="30"/>
      <c r="R30" s="29"/>
      <c r="S30" s="29"/>
      <c r="T30" s="29"/>
      <c r="U30" s="29"/>
      <c r="V30" s="29"/>
      <c r="W30" s="29"/>
      <c r="X30" s="28"/>
      <c r="Y30" s="27"/>
      <c r="Z30" s="26"/>
      <c r="AA30" s="26"/>
      <c r="AB30" s="26"/>
      <c r="AC30" s="26"/>
      <c r="AD30" s="26"/>
      <c r="AE30" s="26"/>
      <c r="AF30" s="26"/>
    </row>
    <row r="31" spans="3:36" ht="15.75" customHeight="1" x14ac:dyDescent="0.4">
      <c r="C31" s="33" t="s">
        <v>821</v>
      </c>
      <c r="D31" s="32"/>
      <c r="E31" s="32"/>
      <c r="F31" s="32"/>
      <c r="G31" s="32"/>
      <c r="H31" s="32"/>
      <c r="I31" s="31"/>
      <c r="J31" s="29"/>
      <c r="K31" s="29"/>
      <c r="L31" s="29"/>
      <c r="M31" s="29"/>
      <c r="N31" s="29"/>
      <c r="O31" s="29"/>
      <c r="P31" s="29"/>
      <c r="Q31" s="30"/>
      <c r="R31" s="29"/>
      <c r="S31" s="29"/>
      <c r="T31" s="29"/>
      <c r="U31" s="29"/>
      <c r="V31" s="29"/>
      <c r="W31" s="29"/>
      <c r="X31" s="28"/>
      <c r="Y31" s="27"/>
      <c r="Z31" s="26"/>
      <c r="AA31" s="26"/>
      <c r="AB31" s="26"/>
      <c r="AC31" s="26"/>
      <c r="AD31" s="26"/>
      <c r="AE31" s="26"/>
      <c r="AF31" s="26"/>
    </row>
    <row r="32" spans="3:36" ht="29.25" customHeight="1" x14ac:dyDescent="0.4">
      <c r="C32" s="33"/>
      <c r="D32" s="32"/>
      <c r="E32" s="32"/>
      <c r="F32" s="32"/>
      <c r="G32" s="32"/>
      <c r="H32" s="32"/>
      <c r="I32" s="31"/>
      <c r="J32" s="29"/>
      <c r="K32" s="29"/>
      <c r="L32" s="29"/>
      <c r="M32" s="29"/>
      <c r="N32" s="29"/>
      <c r="O32" s="29"/>
      <c r="P32" s="29"/>
      <c r="Q32" s="30"/>
      <c r="R32" s="29"/>
      <c r="S32" s="29"/>
      <c r="T32" s="29"/>
      <c r="U32" s="29"/>
      <c r="V32" s="29"/>
      <c r="W32" s="29"/>
      <c r="X32" s="28"/>
      <c r="Y32" s="27"/>
      <c r="Z32" s="26"/>
      <c r="AA32" s="26"/>
      <c r="AB32" s="26"/>
      <c r="AC32" s="26"/>
      <c r="AD32" s="26"/>
      <c r="AE32" s="26"/>
      <c r="AF32" s="26"/>
    </row>
    <row r="33" spans="3:25" ht="12.75" thickBot="1" x14ac:dyDescent="0.45"/>
    <row r="34" spans="3:25" ht="12.75" thickBot="1" x14ac:dyDescent="0.45">
      <c r="C34" s="24" t="s">
        <v>103</v>
      </c>
      <c r="K34" s="548" t="e">
        <f>G16*R29</f>
        <v>#DIV/0!</v>
      </c>
      <c r="L34" s="549"/>
      <c r="M34" s="549"/>
      <c r="N34" s="549"/>
      <c r="O34" s="550"/>
      <c r="S34" s="548">
        <f>R23+R26-R27</f>
        <v>0</v>
      </c>
      <c r="T34" s="549"/>
      <c r="U34" s="549"/>
      <c r="V34" s="549"/>
      <c r="W34" s="550"/>
      <c r="Y34" s="24" t="s">
        <v>102</v>
      </c>
    </row>
    <row r="35" spans="3:25" x14ac:dyDescent="0.4">
      <c r="C35" s="25" t="s">
        <v>101</v>
      </c>
    </row>
  </sheetData>
  <sheetProtection algorithmName="SHA-512" hashValue="h9aG4j86dKAxC82fbgF8kuO1DmyQqUd3FHYohpNQ2gXC4avNSeocsmahRz8WDI9qKgryuyqZp2GSFmBFiZ4Lkg==" saltValue="o9XgnNyyuCmiPixYfraAvQ==" spinCount="100000" sheet="1" selectLockedCells="1"/>
  <mergeCells count="63">
    <mergeCell ref="C23:H23"/>
    <mergeCell ref="J23:O23"/>
    <mergeCell ref="R23:W23"/>
    <mergeCell ref="C25:H25"/>
    <mergeCell ref="J25:O25"/>
    <mergeCell ref="R25:W25"/>
    <mergeCell ref="C24:H24"/>
    <mergeCell ref="J24:O24"/>
    <mergeCell ref="R24:W24"/>
    <mergeCell ref="J26:O26"/>
    <mergeCell ref="Y27:AF27"/>
    <mergeCell ref="Z28:AF28"/>
    <mergeCell ref="R26:W26"/>
    <mergeCell ref="Y26:AF26"/>
    <mergeCell ref="K34:O34"/>
    <mergeCell ref="S34:W34"/>
    <mergeCell ref="C27:H27"/>
    <mergeCell ref="J27:O27"/>
    <mergeCell ref="R27:W27"/>
    <mergeCell ref="C28:H28"/>
    <mergeCell ref="J28:O28"/>
    <mergeCell ref="R28:W28"/>
    <mergeCell ref="C29:H29"/>
    <mergeCell ref="J29:O29"/>
    <mergeCell ref="R29:W29"/>
    <mergeCell ref="Y29:AF29"/>
    <mergeCell ref="I19:P19"/>
    <mergeCell ref="Q19:X19"/>
    <mergeCell ref="Y19:AF19"/>
    <mergeCell ref="C20:H20"/>
    <mergeCell ref="J20:O20"/>
    <mergeCell ref="R20:W20"/>
    <mergeCell ref="Y20:AF20"/>
    <mergeCell ref="Y23:AF23"/>
    <mergeCell ref="Y25:AF25"/>
    <mergeCell ref="C21:H21"/>
    <mergeCell ref="J21:O21"/>
    <mergeCell ref="R21:W21"/>
    <mergeCell ref="Y21:AF21"/>
    <mergeCell ref="Y24:AF24"/>
    <mergeCell ref="C26:H26"/>
    <mergeCell ref="B8:E8"/>
    <mergeCell ref="G8:P8"/>
    <mergeCell ref="B10:E10"/>
    <mergeCell ref="G10:P10"/>
    <mergeCell ref="C22:H22"/>
    <mergeCell ref="J22:O22"/>
    <mergeCell ref="B12:E12"/>
    <mergeCell ref="B14:E14"/>
    <mergeCell ref="G14:AD14"/>
    <mergeCell ref="B16:E16"/>
    <mergeCell ref="G16:J16"/>
    <mergeCell ref="K16:L16"/>
    <mergeCell ref="G12:AG12"/>
    <mergeCell ref="R22:W22"/>
    <mergeCell ref="Y22:AF22"/>
    <mergeCell ref="C19:H19"/>
    <mergeCell ref="L1:W1"/>
    <mergeCell ref="D2:AD2"/>
    <mergeCell ref="C3:AF3"/>
    <mergeCell ref="U4:Y4"/>
    <mergeCell ref="N6:R6"/>
    <mergeCell ref="S6:AD6"/>
  </mergeCells>
  <phoneticPr fontId="2"/>
  <conditionalFormatting sqref="G16:J16">
    <cfRule type="expression" dxfId="9" priority="10">
      <formula>$G$16=""</formula>
    </cfRule>
  </conditionalFormatting>
  <conditionalFormatting sqref="J20:O20">
    <cfRule type="expression" dxfId="8" priority="9">
      <formula>$J$20=""</formula>
    </cfRule>
  </conditionalFormatting>
  <conditionalFormatting sqref="J21:O21">
    <cfRule type="expression" dxfId="7" priority="8">
      <formula>$J$21=""</formula>
    </cfRule>
  </conditionalFormatting>
  <conditionalFormatting sqref="J24:O24">
    <cfRule type="expression" dxfId="6" priority="6">
      <formula>$J$24=""</formula>
    </cfRule>
  </conditionalFormatting>
  <conditionalFormatting sqref="J25:O25">
    <cfRule type="expression" dxfId="5" priority="5">
      <formula>$J$25=""</formula>
    </cfRule>
  </conditionalFormatting>
  <conditionalFormatting sqref="J27:O27">
    <cfRule type="expression" dxfId="4" priority="2">
      <formula>$J$27=""</formula>
    </cfRule>
  </conditionalFormatting>
  <conditionalFormatting sqref="R22:W22">
    <cfRule type="expression" dxfId="3" priority="7">
      <formula>$R$22=""</formula>
    </cfRule>
  </conditionalFormatting>
  <conditionalFormatting sqref="R24:W24">
    <cfRule type="expression" dxfId="2" priority="4">
      <formula>$R$24=""</formula>
    </cfRule>
  </conditionalFormatting>
  <conditionalFormatting sqref="R25:W25">
    <cfRule type="expression" dxfId="1" priority="3">
      <formula>$R$25=""</formula>
    </cfRule>
  </conditionalFormatting>
  <conditionalFormatting sqref="R27:W27">
    <cfRule type="expression" dxfId="0" priority="1">
      <formula>$R$27=""</formula>
    </cfRule>
  </conditionalFormatting>
  <pageMargins left="0.55118110236220474" right="0.35433070866141736" top="0.62992125984251968" bottom="0.43307086614173229" header="0.27559055118110237"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27"/>
  <sheetViews>
    <sheetView showGridLines="0" workbookViewId="0">
      <selection activeCell="AI18" sqref="AI18"/>
    </sheetView>
  </sheetViews>
  <sheetFormatPr defaultRowHeight="18.75" x14ac:dyDescent="0.4"/>
  <cols>
    <col min="1" max="1" width="0.75" customWidth="1"/>
    <col min="2" max="26" width="3.125" customWidth="1"/>
    <col min="27" max="27" width="0.375" customWidth="1"/>
  </cols>
  <sheetData>
    <row r="1" spans="2:26" x14ac:dyDescent="0.4">
      <c r="B1" s="241"/>
      <c r="C1" s="241"/>
      <c r="D1" s="241"/>
      <c r="E1" s="241"/>
      <c r="F1" s="241"/>
      <c r="G1" s="241"/>
      <c r="H1" s="241"/>
      <c r="I1" s="241"/>
      <c r="J1" s="573" t="s">
        <v>841</v>
      </c>
      <c r="K1" s="573"/>
      <c r="L1" s="573"/>
      <c r="M1" s="573"/>
      <c r="N1" s="573"/>
      <c r="O1" s="573"/>
      <c r="P1" s="573"/>
      <c r="Q1" s="573"/>
      <c r="R1" s="573"/>
      <c r="S1" s="573"/>
      <c r="T1" s="242"/>
      <c r="U1" s="241"/>
      <c r="V1" s="241"/>
      <c r="W1" s="241"/>
      <c r="X1" s="241"/>
      <c r="Y1" s="241"/>
      <c r="Z1" s="241"/>
    </row>
    <row r="2" spans="2:26" x14ac:dyDescent="0.4">
      <c r="B2" s="241"/>
      <c r="C2" s="241"/>
      <c r="D2" s="241"/>
      <c r="E2" s="241"/>
      <c r="F2" s="241"/>
      <c r="G2" s="241"/>
      <c r="H2" s="241"/>
      <c r="I2" s="241"/>
      <c r="J2" s="243"/>
      <c r="K2" s="243"/>
      <c r="L2" s="243"/>
      <c r="M2" s="243"/>
      <c r="N2" s="243"/>
      <c r="O2" s="243"/>
      <c r="P2" s="243"/>
      <c r="Q2" s="243"/>
      <c r="R2" s="243"/>
      <c r="S2" s="243"/>
      <c r="T2" s="242"/>
      <c r="U2" s="241"/>
      <c r="V2" s="241"/>
      <c r="W2" s="241"/>
      <c r="X2" s="241"/>
      <c r="Y2" s="241"/>
      <c r="Z2" s="241"/>
    </row>
    <row r="3" spans="2:26" ht="18.75" customHeight="1" x14ac:dyDescent="0.4">
      <c r="B3" s="241"/>
      <c r="C3" s="241"/>
      <c r="D3" s="241"/>
      <c r="E3" s="241"/>
      <c r="F3" s="241"/>
      <c r="G3" s="241"/>
      <c r="H3" s="241"/>
      <c r="I3" s="241"/>
      <c r="J3" s="241"/>
      <c r="K3" s="241"/>
      <c r="L3" s="241"/>
      <c r="M3" s="241"/>
      <c r="N3" s="241"/>
      <c r="O3" s="241"/>
      <c r="P3" s="241"/>
      <c r="Q3" s="241"/>
      <c r="R3" s="241"/>
      <c r="S3" s="244"/>
      <c r="T3" s="245" t="s">
        <v>842</v>
      </c>
      <c r="U3" s="246"/>
      <c r="V3" s="244" t="s">
        <v>843</v>
      </c>
      <c r="W3" s="247"/>
      <c r="X3" s="244" t="s">
        <v>844</v>
      </c>
      <c r="Y3" s="247"/>
      <c r="Z3" s="244" t="s">
        <v>845</v>
      </c>
    </row>
    <row r="4" spans="2:26" x14ac:dyDescent="0.4">
      <c r="B4" s="248"/>
      <c r="C4" s="241"/>
      <c r="D4" s="241"/>
      <c r="E4" s="241"/>
      <c r="F4" s="241"/>
      <c r="G4" s="241"/>
      <c r="H4" s="241"/>
      <c r="I4" s="241"/>
      <c r="J4" s="241"/>
      <c r="K4" s="241"/>
      <c r="L4" s="241"/>
      <c r="M4" s="241"/>
      <c r="N4" s="241"/>
      <c r="O4" s="241"/>
      <c r="P4" s="241"/>
      <c r="Q4" s="241"/>
      <c r="R4" s="241"/>
      <c r="S4" s="241"/>
      <c r="T4" s="241"/>
      <c r="U4" s="241"/>
      <c r="V4" s="241"/>
      <c r="W4" s="241"/>
      <c r="X4" s="241"/>
      <c r="Y4" s="241"/>
      <c r="Z4" s="241"/>
    </row>
    <row r="5" spans="2:26" ht="18.75" customHeight="1" x14ac:dyDescent="0.4">
      <c r="B5" s="241" t="s">
        <v>846</v>
      </c>
      <c r="C5" s="241"/>
      <c r="D5" s="241"/>
      <c r="E5" s="241"/>
      <c r="F5" s="241"/>
      <c r="G5" s="241"/>
      <c r="H5" s="241"/>
      <c r="I5" s="241"/>
      <c r="J5" s="241"/>
      <c r="K5" s="241"/>
      <c r="L5" s="241"/>
      <c r="M5" s="241"/>
      <c r="N5" s="241"/>
      <c r="O5" s="241"/>
      <c r="P5" s="241"/>
      <c r="Q5" s="241"/>
      <c r="R5" s="241"/>
      <c r="S5" s="241"/>
      <c r="T5" s="241"/>
      <c r="U5" s="241"/>
      <c r="V5" s="241"/>
      <c r="W5" s="241"/>
      <c r="X5" s="241"/>
      <c r="Y5" s="241"/>
      <c r="Z5" s="241"/>
    </row>
    <row r="6" spans="2:26" ht="18.75" customHeight="1" x14ac:dyDescent="0.4">
      <c r="B6" s="241"/>
      <c r="C6" s="242"/>
      <c r="D6" s="242"/>
      <c r="E6" s="241" t="s">
        <v>847</v>
      </c>
      <c r="F6" s="242"/>
      <c r="G6" s="242"/>
      <c r="H6" s="242"/>
      <c r="I6" s="242"/>
      <c r="J6" s="242"/>
      <c r="K6" s="242"/>
      <c r="L6" s="242"/>
      <c r="M6" s="242"/>
      <c r="N6" s="242"/>
      <c r="O6" s="242"/>
      <c r="P6" s="242"/>
      <c r="Q6" s="242"/>
      <c r="R6" s="242"/>
      <c r="S6" s="242"/>
      <c r="T6" s="242"/>
      <c r="U6" s="242"/>
      <c r="V6" s="242"/>
      <c r="W6" s="242"/>
      <c r="X6" s="242"/>
      <c r="Y6" s="242"/>
      <c r="Z6" s="242"/>
    </row>
    <row r="7" spans="2:26" x14ac:dyDescent="0.4">
      <c r="B7" s="249"/>
      <c r="C7" s="241"/>
      <c r="D7" s="241"/>
      <c r="E7" s="241"/>
      <c r="F7" s="241"/>
      <c r="G7" s="241"/>
      <c r="H7" s="241"/>
      <c r="I7" s="241"/>
      <c r="J7" s="241"/>
      <c r="K7" s="241"/>
      <c r="L7" s="241"/>
      <c r="M7" s="241"/>
      <c r="N7" s="241"/>
      <c r="O7" s="241"/>
      <c r="P7" s="241"/>
      <c r="Q7" s="241"/>
      <c r="R7" s="241"/>
      <c r="S7" s="241"/>
      <c r="T7" s="241"/>
      <c r="U7" s="241"/>
      <c r="V7" s="241"/>
      <c r="W7" s="241"/>
      <c r="X7" s="241"/>
      <c r="Y7" s="241"/>
      <c r="Z7" s="241"/>
    </row>
    <row r="8" spans="2:26" x14ac:dyDescent="0.4">
      <c r="B8" s="241"/>
      <c r="C8" s="241"/>
      <c r="D8" s="241"/>
      <c r="E8" s="241"/>
      <c r="F8" s="241"/>
      <c r="G8" s="241"/>
      <c r="H8" s="241"/>
      <c r="I8" s="241"/>
      <c r="J8" s="241"/>
      <c r="K8" s="241"/>
      <c r="L8" s="241"/>
      <c r="M8" s="250" t="s">
        <v>848</v>
      </c>
      <c r="N8" s="250"/>
      <c r="O8" s="250"/>
      <c r="P8" s="250"/>
      <c r="Q8" s="578"/>
      <c r="R8" s="579"/>
      <c r="S8" s="579"/>
      <c r="T8" s="579"/>
      <c r="U8" s="579"/>
      <c r="V8" s="579"/>
      <c r="W8" s="579"/>
      <c r="X8" s="579"/>
      <c r="Y8" s="579"/>
      <c r="Z8" s="579"/>
    </row>
    <row r="9" spans="2:26" x14ac:dyDescent="0.4">
      <c r="B9" s="241"/>
      <c r="C9" s="241"/>
      <c r="D9" s="241"/>
      <c r="E9" s="241"/>
      <c r="F9" s="241"/>
      <c r="G9" s="241"/>
      <c r="H9" s="241"/>
      <c r="I9" s="241" t="s">
        <v>849</v>
      </c>
      <c r="J9" s="241"/>
      <c r="K9" s="241"/>
      <c r="L9" s="241"/>
      <c r="M9" s="251" t="s">
        <v>850</v>
      </c>
      <c r="N9" s="251"/>
      <c r="O9" s="251"/>
      <c r="P9" s="251"/>
      <c r="Q9" s="576"/>
      <c r="R9" s="577"/>
      <c r="S9" s="577"/>
      <c r="T9" s="577"/>
      <c r="U9" s="577"/>
      <c r="V9" s="577"/>
      <c r="W9" s="577"/>
      <c r="X9" s="577"/>
      <c r="Y9" s="577"/>
      <c r="Z9" s="577"/>
    </row>
    <row r="10" spans="2:26" x14ac:dyDescent="0.4">
      <c r="C10" s="241"/>
      <c r="M10" s="250" t="s">
        <v>851</v>
      </c>
      <c r="N10" s="250"/>
      <c r="O10" s="250"/>
      <c r="P10" s="250"/>
      <c r="Q10" s="576"/>
      <c r="R10" s="577"/>
      <c r="S10" s="577"/>
      <c r="T10" s="577"/>
      <c r="U10" s="577"/>
      <c r="V10" s="577"/>
      <c r="W10" s="577"/>
      <c r="X10" s="577"/>
      <c r="Y10" s="250" t="s">
        <v>852</v>
      </c>
      <c r="Z10" s="251"/>
    </row>
    <row r="11" spans="2:26" x14ac:dyDescent="0.4">
      <c r="B11" s="249"/>
      <c r="C11" s="241"/>
      <c r="D11" s="241"/>
      <c r="E11" s="241"/>
      <c r="F11" s="241"/>
      <c r="G11" s="241"/>
      <c r="H11" s="241"/>
      <c r="I11" s="241"/>
      <c r="J11" s="241"/>
      <c r="K11" s="241"/>
      <c r="L11" s="241"/>
      <c r="M11" s="241"/>
      <c r="N11" s="241"/>
      <c r="O11" s="241"/>
      <c r="P11" s="241"/>
      <c r="Q11" s="241"/>
      <c r="R11" s="241"/>
      <c r="S11" s="241"/>
      <c r="T11" s="241"/>
      <c r="U11" s="241"/>
      <c r="V11" s="241"/>
      <c r="W11" s="241"/>
      <c r="X11" s="241"/>
      <c r="Y11" s="241"/>
      <c r="Z11" s="241"/>
    </row>
    <row r="12" spans="2:26" x14ac:dyDescent="0.4">
      <c r="B12" s="249"/>
      <c r="C12" s="241"/>
      <c r="D12" s="241"/>
      <c r="E12" s="241"/>
      <c r="F12" s="241"/>
      <c r="G12" s="241"/>
      <c r="H12" s="241"/>
      <c r="I12" s="241"/>
      <c r="J12" s="241"/>
      <c r="K12" s="241"/>
      <c r="L12" s="241"/>
      <c r="M12" s="241"/>
      <c r="N12" s="241"/>
      <c r="O12" s="241"/>
      <c r="P12" s="241"/>
      <c r="Q12" s="241"/>
      <c r="R12" s="241"/>
      <c r="S12" s="241"/>
      <c r="T12" s="241"/>
      <c r="U12" s="241"/>
      <c r="V12" s="241"/>
      <c r="W12" s="241"/>
      <c r="X12" s="241"/>
      <c r="Y12" s="241"/>
      <c r="Z12" s="241"/>
    </row>
    <row r="13" spans="2:26" x14ac:dyDescent="0.4">
      <c r="C13" s="241"/>
      <c r="D13" s="241"/>
      <c r="E13" s="241"/>
      <c r="F13" s="241"/>
      <c r="G13" s="241"/>
      <c r="H13" s="241"/>
      <c r="I13" s="241" t="s">
        <v>853</v>
      </c>
      <c r="J13" s="241"/>
      <c r="K13" s="241"/>
      <c r="L13" s="241"/>
      <c r="M13" s="250" t="s">
        <v>854</v>
      </c>
      <c r="N13" s="250"/>
      <c r="O13" s="250"/>
      <c r="P13" s="250"/>
      <c r="Q13" s="580"/>
      <c r="R13" s="581"/>
      <c r="S13" s="581"/>
      <c r="T13" s="581"/>
      <c r="U13" s="581"/>
      <c r="V13" s="581"/>
      <c r="W13" s="581"/>
      <c r="X13" s="581"/>
      <c r="Y13" s="581"/>
      <c r="Z13" s="581"/>
    </row>
    <row r="14" spans="2:26" x14ac:dyDescent="0.4">
      <c r="M14" s="251" t="s">
        <v>855</v>
      </c>
      <c r="N14" s="251"/>
      <c r="O14" s="251"/>
      <c r="P14" s="251"/>
      <c r="Q14" s="576"/>
      <c r="R14" s="577"/>
      <c r="S14" s="577"/>
      <c r="T14" s="577"/>
      <c r="U14" s="577"/>
      <c r="V14" s="577"/>
      <c r="W14" s="577"/>
      <c r="X14" s="577"/>
      <c r="Y14" s="577"/>
      <c r="Z14" s="577"/>
    </row>
    <row r="15" spans="2:26" x14ac:dyDescent="0.4">
      <c r="B15" s="249"/>
      <c r="C15" s="241"/>
      <c r="D15" s="241"/>
      <c r="E15" s="241"/>
      <c r="F15" s="241"/>
      <c r="G15" s="241"/>
      <c r="H15" s="241"/>
      <c r="I15" s="241"/>
      <c r="J15" s="241"/>
      <c r="K15" s="241"/>
      <c r="L15" s="241"/>
      <c r="M15" s="241"/>
      <c r="N15" s="241"/>
      <c r="O15" s="241"/>
      <c r="P15" s="241"/>
      <c r="Q15" s="241"/>
      <c r="R15" s="241"/>
      <c r="S15" s="241"/>
      <c r="T15" s="241"/>
      <c r="U15" s="241"/>
      <c r="V15" s="241"/>
      <c r="W15" s="241"/>
      <c r="X15" s="241"/>
      <c r="Y15" s="241"/>
      <c r="Z15" s="241"/>
    </row>
    <row r="16" spans="2:26" x14ac:dyDescent="0.4">
      <c r="B16" s="249"/>
      <c r="C16" s="241"/>
      <c r="D16" s="241"/>
      <c r="E16" s="241"/>
      <c r="F16" s="241"/>
      <c r="G16" s="241"/>
      <c r="H16" s="241"/>
      <c r="I16" s="241"/>
      <c r="J16" s="241"/>
      <c r="K16" s="241"/>
      <c r="L16" s="241"/>
      <c r="M16" s="241"/>
      <c r="N16" s="241"/>
      <c r="O16" s="241"/>
      <c r="P16" s="241"/>
      <c r="Q16" s="241"/>
      <c r="R16" s="241"/>
      <c r="S16" s="241"/>
      <c r="T16" s="241"/>
      <c r="U16" s="241"/>
      <c r="V16" s="241"/>
      <c r="W16" s="241"/>
      <c r="X16" s="241"/>
      <c r="Y16" s="241"/>
      <c r="Z16" s="241"/>
    </row>
    <row r="17" spans="2:26" ht="18.75" customHeight="1" x14ac:dyDescent="0.4">
      <c r="B17" s="241" t="s">
        <v>856</v>
      </c>
      <c r="C17" s="241"/>
      <c r="D17" s="582"/>
      <c r="E17" s="418"/>
      <c r="F17" s="418"/>
      <c r="G17" s="418"/>
      <c r="H17" s="418"/>
      <c r="I17" s="241" t="s">
        <v>857</v>
      </c>
      <c r="J17" s="241"/>
      <c r="K17" s="241"/>
      <c r="L17" s="241"/>
      <c r="M17" s="241"/>
      <c r="N17" s="241"/>
      <c r="O17" s="241"/>
      <c r="P17" s="241"/>
      <c r="Q17" s="241"/>
      <c r="R17" s="241"/>
      <c r="S17" s="241"/>
      <c r="T17" s="241"/>
      <c r="U17" s="241"/>
      <c r="V17" s="241"/>
      <c r="W17" s="241"/>
      <c r="X17" s="241"/>
      <c r="Y17" s="241"/>
      <c r="Z17" s="241"/>
    </row>
    <row r="18" spans="2:26" x14ac:dyDescent="0.4">
      <c r="B18" s="249"/>
      <c r="C18" s="241"/>
      <c r="D18" s="241"/>
      <c r="E18" s="241"/>
      <c r="F18" s="241"/>
      <c r="G18" s="241"/>
      <c r="H18" s="241"/>
      <c r="I18" s="241"/>
      <c r="J18" s="241"/>
      <c r="K18" s="241"/>
      <c r="L18" s="241"/>
      <c r="M18" s="241"/>
      <c r="N18" s="241"/>
      <c r="O18" s="241"/>
      <c r="P18" s="241"/>
      <c r="Q18" s="241"/>
      <c r="R18" s="241"/>
      <c r="S18" s="241"/>
      <c r="T18" s="241"/>
      <c r="U18" s="241"/>
      <c r="V18" s="241"/>
      <c r="W18" s="241"/>
      <c r="X18" s="241"/>
      <c r="Y18" s="241"/>
      <c r="Z18" s="241"/>
    </row>
    <row r="19" spans="2:26" x14ac:dyDescent="0.4">
      <c r="B19" s="574" t="s">
        <v>858</v>
      </c>
      <c r="C19" s="575"/>
      <c r="D19" s="575"/>
      <c r="E19" s="575"/>
      <c r="F19" s="575"/>
      <c r="G19" s="575"/>
      <c r="H19" s="575"/>
      <c r="I19" s="575"/>
      <c r="J19" s="575"/>
      <c r="K19" s="575"/>
      <c r="L19" s="575"/>
      <c r="M19" s="575"/>
      <c r="N19" s="575"/>
      <c r="O19" s="575"/>
      <c r="P19" s="575"/>
      <c r="Q19" s="575"/>
      <c r="R19" s="575"/>
      <c r="S19" s="575"/>
      <c r="T19" s="575"/>
      <c r="U19" s="575"/>
      <c r="V19" s="575"/>
      <c r="W19" s="575"/>
      <c r="X19" s="575"/>
      <c r="Y19" s="575"/>
      <c r="Z19" s="575"/>
    </row>
    <row r="20" spans="2:26" x14ac:dyDescent="0.4">
      <c r="B20" s="249"/>
      <c r="C20" s="241"/>
      <c r="D20" s="241"/>
      <c r="E20" s="241"/>
      <c r="F20" s="241"/>
      <c r="G20" s="241"/>
      <c r="H20" s="241"/>
      <c r="I20" s="241"/>
      <c r="J20" s="241"/>
      <c r="K20" s="241"/>
      <c r="L20" s="241"/>
      <c r="M20" s="241"/>
      <c r="N20" s="241"/>
      <c r="O20" s="241"/>
      <c r="P20" s="241"/>
      <c r="Q20" s="241"/>
      <c r="R20" s="241"/>
      <c r="S20" s="241"/>
      <c r="T20" s="241"/>
      <c r="U20" s="241"/>
      <c r="V20" s="241"/>
      <c r="W20" s="241"/>
      <c r="X20" s="241"/>
      <c r="Y20" s="241"/>
      <c r="Z20" s="241"/>
    </row>
    <row r="21" spans="2:26" ht="18.75" customHeight="1" x14ac:dyDescent="0.4">
      <c r="B21" s="241" t="s">
        <v>859</v>
      </c>
      <c r="C21" s="241"/>
      <c r="D21" s="241"/>
      <c r="E21" s="241"/>
      <c r="F21" s="241"/>
      <c r="G21" s="241"/>
      <c r="H21" s="241"/>
      <c r="I21" s="241"/>
      <c r="J21" s="241"/>
      <c r="K21" s="241"/>
      <c r="L21" s="241"/>
      <c r="M21" s="241"/>
      <c r="N21" s="241"/>
      <c r="O21" s="241"/>
      <c r="P21" s="241"/>
      <c r="Q21" s="241"/>
      <c r="R21" s="241"/>
      <c r="S21" s="241"/>
      <c r="T21" s="241"/>
      <c r="U21" s="241"/>
      <c r="V21" s="241"/>
      <c r="W21" s="241"/>
      <c r="X21" s="241"/>
      <c r="Y21" s="241"/>
      <c r="Z21" s="241"/>
    </row>
    <row r="22" spans="2:26" ht="18.75" customHeight="1" x14ac:dyDescent="0.4">
      <c r="B22" s="241" t="s">
        <v>860</v>
      </c>
      <c r="C22" s="241"/>
      <c r="D22" s="241"/>
      <c r="E22" s="241"/>
      <c r="F22" s="241"/>
      <c r="G22" s="241"/>
      <c r="H22" s="241"/>
      <c r="I22" s="241"/>
      <c r="J22" s="241"/>
      <c r="K22" s="241"/>
      <c r="L22" s="241"/>
      <c r="M22" s="241"/>
      <c r="N22" s="241"/>
      <c r="O22" s="241"/>
      <c r="P22" s="241"/>
      <c r="Q22" s="241"/>
      <c r="R22" s="241"/>
      <c r="S22" s="241"/>
      <c r="T22" s="241"/>
      <c r="U22" s="241"/>
      <c r="V22" s="241"/>
      <c r="W22" s="241"/>
      <c r="X22" s="241"/>
      <c r="Y22" s="241"/>
      <c r="Z22" s="241"/>
    </row>
    <row r="23" spans="2:26" x14ac:dyDescent="0.4">
      <c r="B23" s="249"/>
      <c r="C23" s="241" t="s">
        <v>861</v>
      </c>
      <c r="D23" s="241"/>
      <c r="E23" s="241"/>
      <c r="F23" s="241"/>
      <c r="G23" s="241"/>
      <c r="H23" s="241"/>
      <c r="I23" s="241"/>
      <c r="J23" s="241"/>
      <c r="K23" s="241"/>
      <c r="L23" s="241"/>
      <c r="M23" s="241"/>
      <c r="N23" s="241"/>
      <c r="O23" s="241"/>
      <c r="P23" s="241"/>
      <c r="Q23" s="241"/>
      <c r="R23" s="241"/>
      <c r="S23" s="241"/>
      <c r="T23" s="241"/>
      <c r="U23" s="241"/>
      <c r="V23" s="241"/>
      <c r="W23" s="241"/>
      <c r="X23" s="241"/>
      <c r="Y23" s="241"/>
      <c r="Z23" s="241"/>
    </row>
    <row r="24" spans="2:26" x14ac:dyDescent="0.4">
      <c r="B24" s="249"/>
      <c r="C24" s="244"/>
      <c r="D24" s="244"/>
      <c r="E24" s="244"/>
      <c r="F24" s="244"/>
      <c r="G24" s="244"/>
      <c r="H24" s="244"/>
      <c r="I24" s="244"/>
      <c r="J24" s="244"/>
      <c r="K24" s="244"/>
      <c r="L24" s="244"/>
      <c r="M24" s="244"/>
      <c r="N24" s="244"/>
      <c r="O24" s="244"/>
      <c r="P24" s="244"/>
      <c r="Q24" s="244"/>
      <c r="R24" s="244"/>
      <c r="S24" s="244"/>
      <c r="T24" s="244"/>
      <c r="U24" s="244"/>
      <c r="V24" s="244"/>
      <c r="W24" s="244"/>
      <c r="X24" s="244"/>
      <c r="Y24" s="244"/>
      <c r="Z24" s="244"/>
    </row>
    <row r="25" spans="2:26" x14ac:dyDescent="0.4">
      <c r="B25" s="252"/>
    </row>
    <row r="26" spans="2:26" x14ac:dyDescent="0.4">
      <c r="B26" s="252"/>
    </row>
    <row r="27" spans="2:26" x14ac:dyDescent="0.4">
      <c r="B27" s="252"/>
    </row>
  </sheetData>
  <mergeCells count="8">
    <mergeCell ref="J1:S1"/>
    <mergeCell ref="B19:Z19"/>
    <mergeCell ref="Q9:Z9"/>
    <mergeCell ref="Q8:Z8"/>
    <mergeCell ref="Q10:X10"/>
    <mergeCell ref="Q13:Z13"/>
    <mergeCell ref="Q14:Z14"/>
    <mergeCell ref="D17:H17"/>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61</vt:i4>
      </vt:variant>
    </vt:vector>
  </HeadingPairs>
  <TitlesOfParts>
    <vt:vector size="67" baseType="lpstr">
      <vt:lpstr>データシート</vt:lpstr>
      <vt:lpstr>様式第１１の３(第１１関係)</vt:lpstr>
      <vt:lpstr>様式第１１(その６の２)</vt:lpstr>
      <vt:lpstr>様式第１３(第１３関係)</vt:lpstr>
      <vt:lpstr>雛形＿リース料金均等(充電器)</vt:lpstr>
      <vt:lpstr>委任状</vt:lpstr>
      <vt:lpstr>ABB</vt:lpstr>
      <vt:lpstr>EVモーターズ・ジャパン</vt:lpstr>
      <vt:lpstr>GSユアサ_V2H</vt:lpstr>
      <vt:lpstr>JFEテクノス</vt:lpstr>
      <vt:lpstr>委任状!Print_Area</vt:lpstr>
      <vt:lpstr>'雛形＿リース料金均等(充電器)'!Print_Area</vt:lpstr>
      <vt:lpstr>'様式第１１(その６の２)'!Print_Area</vt:lpstr>
      <vt:lpstr>'様式第１１の３(第１１関係)'!Print_Area</vt:lpstr>
      <vt:lpstr>'様式第１３(第１３関係)'!Print_Area</vt:lpstr>
      <vt:lpstr>V2H充放電設備</vt:lpstr>
      <vt:lpstr>Zerova</vt:lpstr>
      <vt:lpstr>Zerova_普通</vt:lpstr>
      <vt:lpstr>アイケイエス_V2H</vt:lpstr>
      <vt:lpstr>アサヒ衛陶</vt:lpstr>
      <vt:lpstr>エンザミンパワー</vt:lpstr>
      <vt:lpstr>オムロンソーシアルソリューションズ_V2H</vt:lpstr>
      <vt:lpstr>オリジン_外部</vt:lpstr>
      <vt:lpstr>キューヘン</vt:lpstr>
      <vt:lpstr>クリエイト・プロ_普通</vt:lpstr>
      <vt:lpstr>ジゴワッツ_普通</vt:lpstr>
      <vt:lpstr>シンフォニアテクノロジー</vt:lpstr>
      <vt:lpstr>ダイヘン</vt:lpstr>
      <vt:lpstr>ダイヤゼブラ電機_V2H</vt:lpstr>
      <vt:lpstr>ダックビル_普通</vt:lpstr>
      <vt:lpstr>デルタ電子</vt:lpstr>
      <vt:lpstr>デルタ電子_普通</vt:lpstr>
      <vt:lpstr>デンゲン</vt:lpstr>
      <vt:lpstr>デンソー_V2H</vt:lpstr>
      <vt:lpstr>テンフィールズファクトリー</vt:lpstr>
      <vt:lpstr>ニチコン</vt:lpstr>
      <vt:lpstr>ニチコン_V2H</vt:lpstr>
      <vt:lpstr>ニチコン_外部</vt:lpstr>
      <vt:lpstr>ハセテック</vt:lpstr>
      <vt:lpstr>パナソニック_V2H</vt:lpstr>
      <vt:lpstr>パナソニック_普通</vt:lpstr>
      <vt:lpstr>パワーエックス</vt:lpstr>
      <vt:lpstr>プラゴ_普通</vt:lpstr>
      <vt:lpstr>フルタイムシステム_普通</vt:lpstr>
      <vt:lpstr>モリテックスチール_普通</vt:lpstr>
      <vt:lpstr>河村電器産業_普通</vt:lpstr>
      <vt:lpstr>外部給電設備</vt:lpstr>
      <vt:lpstr>丸紅</vt:lpstr>
      <vt:lpstr>急速充電設備</vt:lpstr>
      <vt:lpstr>九電テクノシステムズ</vt:lpstr>
      <vt:lpstr>三井物産プラントシステム</vt:lpstr>
      <vt:lpstr>三菱自動車工業_外部</vt:lpstr>
      <vt:lpstr>新電元工業</vt:lpstr>
      <vt:lpstr>新電元工業_普通</vt:lpstr>
      <vt:lpstr>長州産業_V2H</vt:lpstr>
      <vt:lpstr>椿本チエイン_V2H</vt:lpstr>
      <vt:lpstr>東光高岳</vt:lpstr>
      <vt:lpstr>東光高岳_V2H</vt:lpstr>
      <vt:lpstr>内外電機_普通</vt:lpstr>
      <vt:lpstr>日東工業_普通</vt:lpstr>
      <vt:lpstr>日本宅配システム_普通</vt:lpstr>
      <vt:lpstr>日本電気_普通</vt:lpstr>
      <vt:lpstr>日立製作所</vt:lpstr>
      <vt:lpstr>普通充電設備</vt:lpstr>
      <vt:lpstr>平河ヒューテック_普通</vt:lpstr>
      <vt:lpstr>豊田自動織機_外部</vt:lpstr>
      <vt:lpstr>本田技研工業_外部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m-fuchikami</dc:creator>
  <cp:lastModifiedBy>山田 功</cp:lastModifiedBy>
  <cp:lastPrinted>2024-10-02T02:57:07Z</cp:lastPrinted>
  <dcterms:created xsi:type="dcterms:W3CDTF">2024-03-13T07:07:22Z</dcterms:created>
  <dcterms:modified xsi:type="dcterms:W3CDTF">2024-11-12T04:27:37Z</dcterms:modified>
</cp:coreProperties>
</file>