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66925"/>
  <mc:AlternateContent xmlns:mc="http://schemas.openxmlformats.org/markup-compatibility/2006">
    <mc:Choice Requires="x15">
      <x15ac:absPath xmlns:x15ac="http://schemas.microsoft.com/office/spreadsheetml/2010/11/ac" url="Z:\令和5年度（補正予算）：事業準備ファイル（令和６年２月１日～　）\データシート\実績申請\"/>
    </mc:Choice>
  </mc:AlternateContent>
  <xr:revisionPtr revIDLastSave="0" documentId="13_ncr:1_{0C197D8F-B161-4E78-8695-6853871CA3D2}" xr6:coauthVersionLast="36" xr6:coauthVersionMax="36" xr10:uidLastSave="{00000000-0000-0000-0000-000000000000}"/>
  <bookViews>
    <workbookView xWindow="0" yWindow="0" windowWidth="20910" windowHeight="12015" xr2:uid="{00000000-000D-0000-FFFF-FFFF00000000}"/>
  </bookViews>
  <sheets>
    <sheet name="データシート" sheetId="3" r:id="rId1"/>
    <sheet name="様式第１(その7)" sheetId="1" r:id="rId2"/>
  </sheets>
  <definedNames>
    <definedName name="CENNTROor不明" localSheetId="0">データシート!$AO$13:$AO$15</definedName>
    <definedName name="DFSKor不明" localSheetId="0">データシート!$AM$13:$AM$16</definedName>
    <definedName name="_xlnm.Print_Area" localSheetId="0">データシート!$A$1:$AK$25</definedName>
    <definedName name="_xlnm.Print_Area" localSheetId="1">'様式第１(その7)'!$A$1:$AD$53</definedName>
    <definedName name="いすゞ" localSheetId="0">データシート!$AT$13:$AT$15</definedName>
    <definedName name="トヨタ" localSheetId="0">データシート!$AU$13</definedName>
    <definedName name="ニッサン">データシート!$AW$13:$AW$18</definedName>
    <definedName name="フォトンor不明">データシート!$AX$13:$AX$14</definedName>
    <definedName name="ホンダ">データシート!$AV$13:$AV$16</definedName>
    <definedName name="三菱" localSheetId="0">データシート!$AQ$13:$AQ$22</definedName>
    <definedName name="三菱ふそう" localSheetId="0">データシート!$AS$13</definedName>
    <definedName name="日野" localSheetId="0">データシート!$AR$13</definedName>
    <definedName name="不明" localSheetId="0">データシート!$AP$13:$AP$16</definedName>
    <definedName name="柳州五菱" localSheetId="0">データシート!$AN$13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3" i="3" l="1"/>
  <c r="AS131" i="3"/>
  <c r="AS132" i="3"/>
  <c r="AS133" i="3"/>
  <c r="AS134" i="3"/>
  <c r="AS138" i="3" l="1"/>
  <c r="AS139" i="3"/>
  <c r="AS129" i="3"/>
  <c r="AS130" i="3"/>
  <c r="M27" i="1" l="1"/>
  <c r="M25" i="1"/>
  <c r="Q5" i="1"/>
  <c r="J5" i="1"/>
  <c r="AS115" i="3" l="1"/>
  <c r="AS116" i="3"/>
  <c r="AS117" i="3"/>
  <c r="AS118" i="3"/>
  <c r="AS119" i="3"/>
  <c r="AS120" i="3"/>
  <c r="AS121" i="3"/>
  <c r="AS122" i="3"/>
  <c r="AS123" i="3"/>
  <c r="AS124" i="3"/>
  <c r="AS125" i="3"/>
  <c r="AS126" i="3"/>
  <c r="AS127" i="3"/>
  <c r="AS128" i="3"/>
  <c r="AS135" i="3"/>
  <c r="AS136" i="3"/>
  <c r="AS137"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S14" i="3" l="1"/>
  <c r="Q35" i="1" l="1"/>
  <c r="J35" i="1"/>
  <c r="J33" i="1"/>
  <c r="Q33" i="1"/>
  <c r="AA21" i="1"/>
  <c r="O21" i="1"/>
  <c r="J21" i="1"/>
  <c r="J19" i="1"/>
  <c r="J17" i="1"/>
  <c r="X15" i="1"/>
  <c r="Q15" i="1"/>
  <c r="J15" i="1"/>
  <c r="X13" i="1"/>
  <c r="Q13" i="1"/>
  <c r="J13" i="1"/>
  <c r="Q11" i="1"/>
  <c r="J11" i="1"/>
  <c r="J9" i="1"/>
  <c r="X9" i="1"/>
  <c r="Q9" i="1"/>
  <c r="J6" i="1"/>
  <c r="AS55" i="3"/>
  <c r="BJ5" i="3"/>
  <c r="BG5" i="3"/>
  <c r="BD5" i="3"/>
  <c r="BA5" i="3"/>
  <c r="M29" i="1" l="1"/>
  <c r="V23" i="3"/>
  <c r="M31" i="1" s="1"/>
</calcChain>
</file>

<file path=xl/sharedStrings.xml><?xml version="1.0" encoding="utf-8"?>
<sst xmlns="http://schemas.openxmlformats.org/spreadsheetml/2006/main" count="667" uniqueCount="233">
  <si>
    <t>※営業所・型式ごとに記入</t>
    <rPh sb="1" eb="4">
      <t>エイギョウショ</t>
    </rPh>
    <rPh sb="5" eb="7">
      <t>カタシキ</t>
    </rPh>
    <rPh sb="10" eb="12">
      <t>キニュウ</t>
    </rPh>
    <phoneticPr fontId="3"/>
  </si>
  <si>
    <t>補助対象車両使用者
(リースの場合は貸渡し先)</t>
    <rPh sb="0" eb="9">
      <t>ホジョタイショウシャリョウシヨウシャ</t>
    </rPh>
    <rPh sb="15" eb="17">
      <t>バアイ</t>
    </rPh>
    <rPh sb="18" eb="20">
      <t>カシワタ</t>
    </rPh>
    <rPh sb="21" eb="22">
      <t>サキ</t>
    </rPh>
    <phoneticPr fontId="3"/>
  </si>
  <si>
    <t>BEV</t>
    <phoneticPr fontId="3"/>
  </si>
  <si>
    <t>PHEV</t>
    <phoneticPr fontId="3"/>
  </si>
  <si>
    <t>FCV</t>
    <phoneticPr fontId="3"/>
  </si>
  <si>
    <t>バッテリー交換式電気自動車
(改造)</t>
    <rPh sb="5" eb="8">
      <t>コウカンシキ</t>
    </rPh>
    <rPh sb="8" eb="13">
      <t>デンキジドウシャ</t>
    </rPh>
    <rPh sb="15" eb="17">
      <t>カイゾウ</t>
    </rPh>
    <phoneticPr fontId="3"/>
  </si>
  <si>
    <t>水素内燃機関型自動車
(改造)</t>
    <rPh sb="0" eb="2">
      <t>スイソ</t>
    </rPh>
    <rPh sb="2" eb="4">
      <t>ナイネン</t>
    </rPh>
    <rPh sb="4" eb="6">
      <t>キカン</t>
    </rPh>
    <rPh sb="6" eb="7">
      <t>カタ</t>
    </rPh>
    <rPh sb="7" eb="10">
      <t>ジドウシャ</t>
    </rPh>
    <rPh sb="12" eb="14">
      <t>カイゾウ</t>
    </rPh>
    <phoneticPr fontId="3"/>
  </si>
  <si>
    <t>軽自動車(バン)</t>
    <rPh sb="0" eb="4">
      <t>ケイジドウシャ</t>
    </rPh>
    <phoneticPr fontId="3"/>
  </si>
  <si>
    <t>軽自動車(トラック)</t>
    <rPh sb="0" eb="4">
      <t>ケイジドウシャ</t>
    </rPh>
    <phoneticPr fontId="3"/>
  </si>
  <si>
    <t>トラクタ</t>
    <phoneticPr fontId="3"/>
  </si>
  <si>
    <t>トラック(小型)</t>
    <rPh sb="5" eb="7">
      <t>コガタ</t>
    </rPh>
    <phoneticPr fontId="3"/>
  </si>
  <si>
    <t>トラック(中型)</t>
    <rPh sb="5" eb="7">
      <t>チュウガタ</t>
    </rPh>
    <phoneticPr fontId="3"/>
  </si>
  <si>
    <t>トラック(大型)</t>
    <rPh sb="5" eb="7">
      <t>オオガタ</t>
    </rPh>
    <phoneticPr fontId="3"/>
  </si>
  <si>
    <t>-</t>
    <phoneticPr fontId="3"/>
  </si>
  <si>
    <t>導入計画</t>
    <rPh sb="0" eb="4">
      <t>ドウニュウケイカク</t>
    </rPh>
    <phoneticPr fontId="3"/>
  </si>
  <si>
    <t>令和５年度(補正)</t>
    <rPh sb="0" eb="2">
      <t>レイワ</t>
    </rPh>
    <rPh sb="3" eb="5">
      <t>ネンド</t>
    </rPh>
    <rPh sb="6" eb="8">
      <t>ホセイ</t>
    </rPh>
    <phoneticPr fontId="3"/>
  </si>
  <si>
    <t>導入台数（令和６年２月１日～令和７年１月３１日）</t>
    <rPh sb="0" eb="4">
      <t>ドウニュウダイスウ</t>
    </rPh>
    <rPh sb="5" eb="7">
      <t>レイワ</t>
    </rPh>
    <rPh sb="8" eb="9">
      <t>ネン</t>
    </rPh>
    <rPh sb="10" eb="11">
      <t>ガツ</t>
    </rPh>
    <rPh sb="12" eb="13">
      <t>ニチ</t>
    </rPh>
    <rPh sb="14" eb="16">
      <t>レイワ</t>
    </rPh>
    <rPh sb="17" eb="18">
      <t>ネン</t>
    </rPh>
    <rPh sb="19" eb="20">
      <t>ガツ</t>
    </rPh>
    <rPh sb="22" eb="23">
      <t>ニチ</t>
    </rPh>
    <phoneticPr fontId="3"/>
  </si>
  <si>
    <t>（A)</t>
    <phoneticPr fontId="3"/>
  </si>
  <si>
    <t>（B)</t>
    <phoneticPr fontId="3"/>
  </si>
  <si>
    <t>（A)×（B)</t>
    <phoneticPr fontId="3"/>
  </si>
  <si>
    <t>抵当権設定の予定</t>
    <rPh sb="0" eb="3">
      <t>テイトウケン</t>
    </rPh>
    <rPh sb="3" eb="5">
      <t>セッテイ</t>
    </rPh>
    <rPh sb="6" eb="8">
      <t>ヨテイ</t>
    </rPh>
    <phoneticPr fontId="3"/>
  </si>
  <si>
    <t>有り</t>
    <rPh sb="0" eb="1">
      <t>ア</t>
    </rPh>
    <phoneticPr fontId="3"/>
  </si>
  <si>
    <t>無し</t>
    <rPh sb="0" eb="1">
      <t>ナ</t>
    </rPh>
    <phoneticPr fontId="3"/>
  </si>
  <si>
    <t>本事業(補助対象車両の導入)に係る本補助金以外の国の補助金の交付又は交付申請の有無</t>
    <rPh sb="0" eb="3">
      <t>ホンジギョウ</t>
    </rPh>
    <rPh sb="4" eb="10">
      <t>ホジョタイショウシャリョウ</t>
    </rPh>
    <rPh sb="11" eb="13">
      <t>ドウニュウ</t>
    </rPh>
    <rPh sb="15" eb="16">
      <t>カカワ</t>
    </rPh>
    <rPh sb="17" eb="23">
      <t>ホンホジョキンイガイ</t>
    </rPh>
    <rPh sb="24" eb="25">
      <t>クニ</t>
    </rPh>
    <rPh sb="26" eb="29">
      <t>ホジョキン</t>
    </rPh>
    <rPh sb="30" eb="32">
      <t>コウフ</t>
    </rPh>
    <rPh sb="32" eb="33">
      <t>マタ</t>
    </rPh>
    <rPh sb="34" eb="38">
      <t>コウフシンセイ</t>
    </rPh>
    <rPh sb="39" eb="41">
      <t>ウム</t>
    </rPh>
    <phoneticPr fontId="3"/>
  </si>
  <si>
    <t>注１</t>
    <rPh sb="0" eb="1">
      <t>チュウ</t>
    </rPh>
    <phoneticPr fontId="3"/>
  </si>
  <si>
    <t>官公庁、地方公共団体、大学、研究機関等は　その名称を記入</t>
    <phoneticPr fontId="3"/>
  </si>
  <si>
    <t>注２</t>
    <rPh sb="0" eb="1">
      <t>チュウ</t>
    </rPh>
    <phoneticPr fontId="3"/>
  </si>
  <si>
    <t>BEV：電気自動車、PHEV：プラグインハイブリッド自動車、FCV：燃料電池自動車</t>
    <phoneticPr fontId="3"/>
  </si>
  <si>
    <t>注３</t>
    <rPh sb="0" eb="1">
      <t>チュウ</t>
    </rPh>
    <phoneticPr fontId="3"/>
  </si>
  <si>
    <t>補助対象車両の区分における大型、中型、小型とは</t>
    <phoneticPr fontId="3"/>
  </si>
  <si>
    <t>大型車　車両総重量（GVW）１２ｔ超</t>
    <rPh sb="0" eb="2">
      <t>オオガタ</t>
    </rPh>
    <rPh sb="2" eb="3">
      <t>クルマ</t>
    </rPh>
    <rPh sb="4" eb="9">
      <t>シャリョウソウジュウリョウ</t>
    </rPh>
    <rPh sb="17" eb="18">
      <t>チョウ</t>
    </rPh>
    <phoneticPr fontId="3"/>
  </si>
  <si>
    <t>中型車　車両総重量（GVW）７.５ｔ超１２ｔ以下</t>
    <rPh sb="0" eb="2">
      <t>チュウガタ</t>
    </rPh>
    <rPh sb="2" eb="3">
      <t>クルマ</t>
    </rPh>
    <rPh sb="4" eb="9">
      <t>シャリョウソウジュウリョウ</t>
    </rPh>
    <rPh sb="18" eb="19">
      <t>チョウ</t>
    </rPh>
    <rPh sb="22" eb="24">
      <t>イカ</t>
    </rPh>
    <phoneticPr fontId="3"/>
  </si>
  <si>
    <t>小型車　車両総重量（GVW）２.５ｔ超７.５ｔ以下</t>
    <rPh sb="0" eb="2">
      <t>コガタ</t>
    </rPh>
    <rPh sb="2" eb="3">
      <t>クルマ</t>
    </rPh>
    <rPh sb="4" eb="9">
      <t>シャリョウソウジュウリョウ</t>
    </rPh>
    <rPh sb="18" eb="19">
      <t>チョウ</t>
    </rPh>
    <rPh sb="23" eb="25">
      <t>イカ</t>
    </rPh>
    <phoneticPr fontId="3"/>
  </si>
  <si>
    <t>注４</t>
    <rPh sb="0" eb="1">
      <t>チュウ</t>
    </rPh>
    <phoneticPr fontId="3"/>
  </si>
  <si>
    <t>「事前登録された補助対象車両情報」に記載されている車名、通称名、型式であること</t>
    <phoneticPr fontId="3"/>
  </si>
  <si>
    <t>注５</t>
    <rPh sb="0" eb="1">
      <t>チュウ</t>
    </rPh>
    <phoneticPr fontId="3"/>
  </si>
  <si>
    <t>車名、型式、車の種類、区分（以下「区分等」という。）が同じ車両の申請台数を記載</t>
    <phoneticPr fontId="3"/>
  </si>
  <si>
    <t>注６</t>
    <rPh sb="0" eb="1">
      <t>チュウ</t>
    </rPh>
    <phoneticPr fontId="3"/>
  </si>
  <si>
    <t>基準額：「事前登録された補助対象車両情報」に記載された基準額</t>
  </si>
  <si>
    <t>注７</t>
    <rPh sb="0" eb="1">
      <t>チュウ</t>
    </rPh>
    <phoneticPr fontId="3"/>
  </si>
  <si>
    <t>注８</t>
    <rPh sb="0" eb="1">
      <t>チュウ</t>
    </rPh>
    <phoneticPr fontId="3"/>
  </si>
  <si>
    <t>注９</t>
    <rPh sb="0" eb="1">
      <t>チュウ</t>
    </rPh>
    <phoneticPr fontId="3"/>
  </si>
  <si>
    <t>注１０</t>
    <rPh sb="0" eb="1">
      <t>チュウ</t>
    </rPh>
    <phoneticPr fontId="3"/>
  </si>
  <si>
    <t>同じ型式で事業用と自家用の両方を申請の場合は基準額が違うため、この様式は分けて記入すること</t>
  </si>
  <si>
    <t>注１１</t>
    <rPh sb="0" eb="1">
      <t>チュウ</t>
    </rPh>
    <phoneticPr fontId="3"/>
  </si>
  <si>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3"/>
  </si>
  <si>
    <t>…入力必須</t>
    <rPh sb="1" eb="3">
      <t>ニュウリョク</t>
    </rPh>
    <rPh sb="3" eb="5">
      <t>ヒッス</t>
    </rPh>
    <phoneticPr fontId="3"/>
  </si>
  <si>
    <t>…必要な場合入力</t>
    <rPh sb="1" eb="3">
      <t>ヒツヨウ</t>
    </rPh>
    <rPh sb="4" eb="6">
      <t>バアイ</t>
    </rPh>
    <rPh sb="6" eb="8">
      <t>ニュウリョク</t>
    </rPh>
    <phoneticPr fontId="3"/>
  </si>
  <si>
    <t>…入力不要項目</t>
    <rPh sb="1" eb="5">
      <t>ニュウリョクフヨウ</t>
    </rPh>
    <rPh sb="5" eb="7">
      <t>コウモク</t>
    </rPh>
    <phoneticPr fontId="3"/>
  </si>
  <si>
    <t>…自動算出のため入力不要</t>
    <rPh sb="1" eb="5">
      <t>ジドウサンシュツ</t>
    </rPh>
    <rPh sb="8" eb="10">
      <t>ニュウリョク</t>
    </rPh>
    <rPh sb="10" eb="12">
      <t>フヨウ</t>
    </rPh>
    <phoneticPr fontId="3"/>
  </si>
  <si>
    <t>１.運輸、運送、倉庫</t>
    <phoneticPr fontId="3"/>
  </si>
  <si>
    <t>１.貨物運送</t>
    <phoneticPr fontId="3"/>
  </si>
  <si>
    <t>２.鉄道、道路関連</t>
    <phoneticPr fontId="3"/>
  </si>
  <si>
    <t>２.機材・部品運搬</t>
    <phoneticPr fontId="3"/>
  </si>
  <si>
    <t>３.航空、宇宙関連</t>
    <phoneticPr fontId="3"/>
  </si>
  <si>
    <t>３.塵芥運搬</t>
    <phoneticPr fontId="3"/>
  </si>
  <si>
    <t>４.製造・商社、卸し、流通</t>
    <phoneticPr fontId="3"/>
  </si>
  <si>
    <t>４.特種用途</t>
    <phoneticPr fontId="3"/>
  </si>
  <si>
    <t>車名</t>
    <rPh sb="0" eb="2">
      <t>シャメイ</t>
    </rPh>
    <phoneticPr fontId="3"/>
  </si>
  <si>
    <t>５.飲食、小売り、コンビニ</t>
    <phoneticPr fontId="3"/>
  </si>
  <si>
    <t>５.自社製品・荷物搬送</t>
    <phoneticPr fontId="3"/>
  </si>
  <si>
    <t>DFSKor不明</t>
    <rPh sb="6" eb="8">
      <t>フメイ</t>
    </rPh>
    <phoneticPr fontId="3"/>
  </si>
  <si>
    <t>柳州五菱</t>
    <rPh sb="0" eb="1">
      <t>ヤナギ</t>
    </rPh>
    <rPh sb="1" eb="2">
      <t>シュウ</t>
    </rPh>
    <rPh sb="2" eb="3">
      <t>ゴ</t>
    </rPh>
    <rPh sb="3" eb="4">
      <t>ヒシ</t>
    </rPh>
    <phoneticPr fontId="3"/>
  </si>
  <si>
    <t>CENNTROor不明</t>
    <rPh sb="9" eb="11">
      <t>フメイ</t>
    </rPh>
    <phoneticPr fontId="3"/>
  </si>
  <si>
    <t>不明</t>
    <rPh sb="0" eb="2">
      <t>フメイ</t>
    </rPh>
    <phoneticPr fontId="3"/>
  </si>
  <si>
    <t>三菱</t>
    <rPh sb="0" eb="2">
      <t>ミツビシ</t>
    </rPh>
    <phoneticPr fontId="3"/>
  </si>
  <si>
    <t>日野</t>
    <rPh sb="0" eb="2">
      <t>ヒノ</t>
    </rPh>
    <phoneticPr fontId="3"/>
  </si>
  <si>
    <t>三菱ふそう</t>
    <rPh sb="0" eb="2">
      <t>ミツビシ</t>
    </rPh>
    <phoneticPr fontId="3"/>
  </si>
  <si>
    <t>いすゞ</t>
    <phoneticPr fontId="3"/>
  </si>
  <si>
    <t>トヨタ</t>
    <phoneticPr fontId="3"/>
  </si>
  <si>
    <t>６.服飾</t>
    <phoneticPr fontId="3"/>
  </si>
  <si>
    <t>６.移動販売車</t>
    <phoneticPr fontId="3"/>
  </si>
  <si>
    <t>７.建設、住宅、土木関連、</t>
    <phoneticPr fontId="3"/>
  </si>
  <si>
    <t>７.調理販売</t>
    <phoneticPr fontId="3"/>
  </si>
  <si>
    <t>通称名</t>
    <rPh sb="0" eb="3">
      <t>ツウショウメイ</t>
    </rPh>
    <phoneticPr fontId="3"/>
  </si>
  <si>
    <t>８.農林、水産</t>
    <phoneticPr fontId="3"/>
  </si>
  <si>
    <t>８.レンタル</t>
    <phoneticPr fontId="3"/>
  </si>
  <si>
    <t>F1V</t>
    <phoneticPr fontId="3"/>
  </si>
  <si>
    <t>ASF2.0</t>
    <phoneticPr fontId="3"/>
  </si>
  <si>
    <t>ELEMO-K</t>
    <phoneticPr fontId="3"/>
  </si>
  <si>
    <t>OHKUMA-LV270L</t>
    <phoneticPr fontId="3"/>
  </si>
  <si>
    <t>MINICAB MiEV 2シーター</t>
    <phoneticPr fontId="3"/>
  </si>
  <si>
    <t>デュトロZ EV</t>
    <phoneticPr fontId="3"/>
  </si>
  <si>
    <t>eCanter</t>
    <phoneticPr fontId="3"/>
  </si>
  <si>
    <t>エルフ mio EV</t>
    <phoneticPr fontId="3"/>
  </si>
  <si>
    <t>FC小型トラック</t>
    <rPh sb="2" eb="4">
      <t>コガタ</t>
    </rPh>
    <phoneticPr fontId="3"/>
  </si>
  <si>
    <t>９.医療、福祉関連</t>
    <phoneticPr fontId="3"/>
  </si>
  <si>
    <t>９.製品プロモーション・デモンストレーション</t>
    <phoneticPr fontId="3"/>
  </si>
  <si>
    <t>F1T</t>
    <phoneticPr fontId="3"/>
  </si>
  <si>
    <t>ELEMO</t>
    <phoneticPr fontId="3"/>
  </si>
  <si>
    <t>OHKUMA-TX200L</t>
    <phoneticPr fontId="3"/>
  </si>
  <si>
    <t>MINICAB MiEV 4シーター</t>
    <phoneticPr fontId="3"/>
  </si>
  <si>
    <t>エルフ EV</t>
    <phoneticPr fontId="3"/>
  </si>
  <si>
    <t>１０.官公庁、地方公共団体、大学、研究機関</t>
    <phoneticPr fontId="3"/>
  </si>
  <si>
    <t>１０.その他</t>
    <phoneticPr fontId="3"/>
  </si>
  <si>
    <t>F1VS</t>
    <phoneticPr fontId="3"/>
  </si>
  <si>
    <t>ELEMO-L</t>
    <phoneticPr fontId="3"/>
  </si>
  <si>
    <t>WS5040XXYBEV</t>
    <phoneticPr fontId="3"/>
  </si>
  <si>
    <t>MINICAB EV 2シーター</t>
    <phoneticPr fontId="3"/>
  </si>
  <si>
    <t>１１.電気、通信、情報、ＩＴ関連</t>
    <phoneticPr fontId="3"/>
  </si>
  <si>
    <t>F1TS</t>
    <phoneticPr fontId="3"/>
  </si>
  <si>
    <t>MINICAB EV 4シーター</t>
    <phoneticPr fontId="3"/>
  </si>
  <si>
    <t>１２.レンタル・ビル、ホテル、旅館、レジャー施設、各種サービス</t>
    <phoneticPr fontId="3"/>
  </si>
  <si>
    <t>１３.その他</t>
    <rPh sb="5" eb="6">
      <t>タ</t>
    </rPh>
    <phoneticPr fontId="3"/>
  </si>
  <si>
    <t>(１)ＧＸリーグへの参画</t>
    <phoneticPr fontId="3"/>
  </si>
  <si>
    <t>ZAB</t>
    <phoneticPr fontId="3"/>
  </si>
  <si>
    <t>2RG</t>
    <phoneticPr fontId="3"/>
  </si>
  <si>
    <t>2PG</t>
    <phoneticPr fontId="3"/>
  </si>
  <si>
    <t>(２)以下の取組</t>
    <phoneticPr fontId="3"/>
  </si>
  <si>
    <t>WA20VP</t>
    <phoneticPr fontId="3"/>
  </si>
  <si>
    <t>FEB80改</t>
    <rPh sb="5" eb="6">
      <t>カイ</t>
    </rPh>
    <phoneticPr fontId="3"/>
  </si>
  <si>
    <t>FEBS0改</t>
    <rPh sb="5" eb="6">
      <t>カイ</t>
    </rPh>
    <phoneticPr fontId="3"/>
  </si>
  <si>
    <t>fumei</t>
    <phoneticPr fontId="3"/>
  </si>
  <si>
    <t>U68VHLDDD</t>
    <phoneticPr fontId="3"/>
  </si>
  <si>
    <t>NPR88AN改</t>
    <rPh sb="7" eb="8">
      <t>カイ</t>
    </rPh>
    <phoneticPr fontId="3"/>
  </si>
  <si>
    <t>U68VHLDDA</t>
    <phoneticPr fontId="3"/>
  </si>
  <si>
    <t>U69VHLDDG</t>
    <phoneticPr fontId="3"/>
  </si>
  <si>
    <t>U69VHLDDF</t>
    <phoneticPr fontId="3"/>
  </si>
  <si>
    <t>XED100V</t>
    <phoneticPr fontId="3"/>
  </si>
  <si>
    <t>XED100</t>
    <phoneticPr fontId="3"/>
  </si>
  <si>
    <t>FEAVK</t>
    <phoneticPr fontId="3"/>
  </si>
  <si>
    <t>FEBVK</t>
    <phoneticPr fontId="3"/>
  </si>
  <si>
    <t>FEB8K</t>
    <phoneticPr fontId="3"/>
  </si>
  <si>
    <t>FEC9K</t>
    <phoneticPr fontId="3"/>
  </si>
  <si>
    <t>FED9K</t>
    <phoneticPr fontId="3"/>
  </si>
  <si>
    <t>FEB8U</t>
    <phoneticPr fontId="3"/>
  </si>
  <si>
    <t>NHR48AF</t>
    <phoneticPr fontId="3"/>
  </si>
  <si>
    <t>NJR48AF</t>
    <phoneticPr fontId="3"/>
  </si>
  <si>
    <t>NJR48AM</t>
    <phoneticPr fontId="3"/>
  </si>
  <si>
    <t>NLR48AM</t>
    <phoneticPr fontId="3"/>
  </si>
  <si>
    <t>NPR48AM</t>
    <phoneticPr fontId="3"/>
  </si>
  <si>
    <t>型式</t>
    <rPh sb="0" eb="2">
      <t>カタシキ</t>
    </rPh>
    <phoneticPr fontId="3"/>
  </si>
  <si>
    <t>区分</t>
    <rPh sb="0" eb="2">
      <t>クブン</t>
    </rPh>
    <phoneticPr fontId="3"/>
  </si>
  <si>
    <t>申請車両情報</t>
    <rPh sb="0" eb="6">
      <t>シンセイシャリョウジョウホウ</t>
    </rPh>
    <phoneticPr fontId="3"/>
  </si>
  <si>
    <t>事業用</t>
    <rPh sb="0" eb="3">
      <t>ジギョウヨウ</t>
    </rPh>
    <phoneticPr fontId="3"/>
  </si>
  <si>
    <t>自家用</t>
    <rPh sb="0" eb="3">
      <t>ジカヨウ</t>
    </rPh>
    <phoneticPr fontId="3"/>
  </si>
  <si>
    <t>本補助金以外の国の補助金の交付又は交付申請の有無</t>
    <rPh sb="0" eb="4">
      <t>ホンホジョキン</t>
    </rPh>
    <rPh sb="4" eb="6">
      <t>イガイ</t>
    </rPh>
    <rPh sb="7" eb="8">
      <t>クニ</t>
    </rPh>
    <rPh sb="9" eb="12">
      <t>ホジョキン</t>
    </rPh>
    <rPh sb="13" eb="15">
      <t>コウフ</t>
    </rPh>
    <rPh sb="15" eb="16">
      <t>マタ</t>
    </rPh>
    <rPh sb="17" eb="21">
      <t>コウフシンセイ</t>
    </rPh>
    <rPh sb="22" eb="24">
      <t>ウム</t>
    </rPh>
    <phoneticPr fontId="3"/>
  </si>
  <si>
    <t>種類</t>
    <rPh sb="0" eb="2">
      <t>シュルイ</t>
    </rPh>
    <phoneticPr fontId="3"/>
  </si>
  <si>
    <t>事業用・自家用の別</t>
    <rPh sb="0" eb="3">
      <t>ジギョウヨウ</t>
    </rPh>
    <rPh sb="4" eb="7">
      <t>ジカヨウ</t>
    </rPh>
    <rPh sb="8" eb="9">
      <t>ベツ</t>
    </rPh>
    <phoneticPr fontId="3"/>
  </si>
  <si>
    <t>CENNTROor不明</t>
    <phoneticPr fontId="3"/>
  </si>
  <si>
    <t>バッテリーサイズ</t>
    <phoneticPr fontId="3"/>
  </si>
  <si>
    <t>基準額/台</t>
    <rPh sb="0" eb="3">
      <t>キジュンガク</t>
    </rPh>
    <rPh sb="4" eb="5">
      <t>ダイ</t>
    </rPh>
    <phoneticPr fontId="3"/>
  </si>
  <si>
    <t>導入計画台数</t>
    <rPh sb="0" eb="6">
      <t>ドウニュウケイカクダイスウ</t>
    </rPh>
    <phoneticPr fontId="3"/>
  </si>
  <si>
    <t>台</t>
    <rPh sb="0" eb="1">
      <t>ダイ</t>
    </rPh>
    <phoneticPr fontId="3"/>
  </si>
  <si>
    <t>S</t>
    <phoneticPr fontId="3"/>
  </si>
  <si>
    <t>M</t>
    <phoneticPr fontId="3"/>
  </si>
  <si>
    <t>使用者情報</t>
    <rPh sb="0" eb="5">
      <t>シヨウシャジョウホウ</t>
    </rPh>
    <phoneticPr fontId="3"/>
  </si>
  <si>
    <t>補助対象者使用者
(リースの場合は貸渡し先)</t>
    <rPh sb="0" eb="5">
      <t>ホジョタイショウシャ</t>
    </rPh>
    <rPh sb="5" eb="8">
      <t>シヨウシャ</t>
    </rPh>
    <rPh sb="14" eb="16">
      <t>バアイ</t>
    </rPh>
    <rPh sb="17" eb="19">
      <t>カシワタ</t>
    </rPh>
    <rPh sb="20" eb="21">
      <t>サキ</t>
    </rPh>
    <phoneticPr fontId="3"/>
  </si>
  <si>
    <t>…エラーのため、エラー内容を確認してください。</t>
    <rPh sb="11" eb="13">
      <t>ナイヨウ</t>
    </rPh>
    <rPh sb="14" eb="16">
      <t>カクニン</t>
    </rPh>
    <phoneticPr fontId="3"/>
  </si>
  <si>
    <t>５.自社製品・貨物搬送</t>
    <phoneticPr fontId="3"/>
  </si>
  <si>
    <r>
      <t>バッテリーサイズ等</t>
    </r>
    <r>
      <rPr>
        <vertAlign val="superscript"/>
        <sz val="9"/>
        <color theme="1"/>
        <rFont val="ＭＳ Ｐ明朝"/>
        <family val="1"/>
        <charset val="128"/>
      </rPr>
      <t>注９</t>
    </r>
    <rPh sb="8" eb="9">
      <t>ナド</t>
    </rPh>
    <rPh sb="9" eb="10">
      <t>チュウ</t>
    </rPh>
    <phoneticPr fontId="3"/>
  </si>
  <si>
    <t>補助対象車両</t>
    <rPh sb="0" eb="6">
      <t>ホジョタイショウシャリョウ</t>
    </rPh>
    <phoneticPr fontId="3"/>
  </si>
  <si>
    <t>バッテリーサイズ等で基準額が異なる場合は記入する</t>
    <phoneticPr fontId="3"/>
  </si>
  <si>
    <t>★型式(左側)</t>
    <rPh sb="1" eb="3">
      <t>カタシキ</t>
    </rPh>
    <rPh sb="4" eb="6">
      <t>ヒダリガワ</t>
    </rPh>
    <phoneticPr fontId="3"/>
  </si>
  <si>
    <t>★型式(右側)</t>
    <rPh sb="1" eb="3">
      <t>カタシキ</t>
    </rPh>
    <rPh sb="4" eb="6">
      <t>ミギガワ</t>
    </rPh>
    <phoneticPr fontId="3"/>
  </si>
  <si>
    <t>★車名</t>
    <rPh sb="1" eb="3">
      <t>シャメイ</t>
    </rPh>
    <phoneticPr fontId="3"/>
  </si>
  <si>
    <t>★通称名</t>
    <rPh sb="1" eb="4">
      <t>ツウショウメイ</t>
    </rPh>
    <phoneticPr fontId="3"/>
  </si>
  <si>
    <t>★経営する事業(買取)</t>
    <rPh sb="1" eb="3">
      <t>ケイエイ</t>
    </rPh>
    <rPh sb="5" eb="7">
      <t>ジギョウ</t>
    </rPh>
    <rPh sb="8" eb="10">
      <t>カイトリ</t>
    </rPh>
    <phoneticPr fontId="3"/>
  </si>
  <si>
    <t>★経営する事業(リース )</t>
    <rPh sb="1" eb="3">
      <t>ケイエイ</t>
    </rPh>
    <rPh sb="5" eb="7">
      <t>ジギョウ</t>
    </rPh>
    <phoneticPr fontId="3"/>
  </si>
  <si>
    <t>★車両の用途(買取)</t>
    <rPh sb="1" eb="3">
      <t>シャリョウ</t>
    </rPh>
    <rPh sb="4" eb="6">
      <t>ヨウト</t>
    </rPh>
    <rPh sb="7" eb="9">
      <t>カイトリ</t>
    </rPh>
    <phoneticPr fontId="3"/>
  </si>
  <si>
    <t>★車両の用途(リース)</t>
    <rPh sb="1" eb="3">
      <t>シャリョウ</t>
    </rPh>
    <rPh sb="4" eb="6">
      <t>ヨウト</t>
    </rPh>
    <phoneticPr fontId="3"/>
  </si>
  <si>
    <t>★GXリーグへの表明(買取)</t>
    <rPh sb="8" eb="10">
      <t>ヒョウメイ</t>
    </rPh>
    <rPh sb="11" eb="13">
      <t>カイトリ</t>
    </rPh>
    <phoneticPr fontId="3"/>
  </si>
  <si>
    <t>★基準額式</t>
    <rPh sb="1" eb="4">
      <t>キジュンガク</t>
    </rPh>
    <rPh sb="4" eb="5">
      <t>シキ</t>
    </rPh>
    <phoneticPr fontId="3"/>
  </si>
  <si>
    <t>★型式</t>
    <rPh sb="1" eb="3">
      <t>カタシキ</t>
    </rPh>
    <phoneticPr fontId="3"/>
  </si>
  <si>
    <t>★バッテリー</t>
    <phoneticPr fontId="3"/>
  </si>
  <si>
    <t>★区分</t>
    <rPh sb="1" eb="3">
      <t>クブン</t>
    </rPh>
    <phoneticPr fontId="3"/>
  </si>
  <si>
    <t>★合計</t>
    <rPh sb="1" eb="3">
      <t>ゴウケイ</t>
    </rPh>
    <phoneticPr fontId="3"/>
  </si>
  <si>
    <t>★基準額</t>
    <rPh sb="1" eb="4">
      <t>キジュンガク</t>
    </rPh>
    <phoneticPr fontId="3"/>
  </si>
  <si>
    <t>※同じ型式でも「事業用」「自家用」は別で申請してください</t>
    <phoneticPr fontId="3"/>
  </si>
  <si>
    <t>本書式で記載に誤記入等が有った場合は、様式第１又は様式第１１の捨印にて修正する(金額以外)</t>
    <rPh sb="7" eb="10">
      <t>ゴキニュウ</t>
    </rPh>
    <phoneticPr fontId="3"/>
  </si>
  <si>
    <t>ホンダ</t>
    <phoneticPr fontId="3"/>
  </si>
  <si>
    <t>ニッサン</t>
    <phoneticPr fontId="3"/>
  </si>
  <si>
    <t>フォトンor不明</t>
    <phoneticPr fontId="3"/>
  </si>
  <si>
    <t>N-VAN e:G</t>
    <phoneticPr fontId="3"/>
  </si>
  <si>
    <t>クリッパーEV2シーター</t>
    <phoneticPr fontId="3"/>
  </si>
  <si>
    <t>ZM6</t>
    <phoneticPr fontId="3"/>
  </si>
  <si>
    <t>N-VAN e:L2</t>
    <phoneticPr fontId="3"/>
  </si>
  <si>
    <t>クリッパーEV4シーター</t>
    <phoneticPr fontId="3"/>
  </si>
  <si>
    <t>N-VAN e:L4</t>
    <phoneticPr fontId="3"/>
  </si>
  <si>
    <t>TVC-700</t>
    <phoneticPr fontId="3"/>
  </si>
  <si>
    <t>N-VAN e:FUN</t>
    <phoneticPr fontId="3"/>
  </si>
  <si>
    <t>23MYeKクロス EV（Gビジネスパッケージグレード）</t>
    <phoneticPr fontId="3"/>
  </si>
  <si>
    <t>23MYeKクロス EV（Gグレード）</t>
    <phoneticPr fontId="3"/>
  </si>
  <si>
    <t>23MYeKクロス EV（Pグレード）</t>
    <phoneticPr fontId="3"/>
  </si>
  <si>
    <t>25MYeKクロス EV（Gビジネスパッケージグレード）</t>
    <phoneticPr fontId="3"/>
  </si>
  <si>
    <t>25MYeKクロス EV（Gグレード）</t>
    <phoneticPr fontId="3"/>
  </si>
  <si>
    <t>25MYeKクロス EV（Pグレード）</t>
    <phoneticPr fontId="3"/>
  </si>
  <si>
    <t>ZAA</t>
    <phoneticPr fontId="3"/>
  </si>
  <si>
    <t>U69VHLDDI</t>
    <phoneticPr fontId="3"/>
  </si>
  <si>
    <t>U69VHLDDH</t>
    <phoneticPr fontId="3"/>
  </si>
  <si>
    <t>JJ3AGDY</t>
    <phoneticPr fontId="3"/>
  </si>
  <si>
    <t>JJ3AGEY</t>
    <phoneticPr fontId="3"/>
  </si>
  <si>
    <t>JJ3AGFY</t>
    <phoneticPr fontId="3"/>
  </si>
  <si>
    <t>JJ3AGGY</t>
    <phoneticPr fontId="3"/>
  </si>
  <si>
    <t>U79VHLDDG</t>
    <phoneticPr fontId="3"/>
  </si>
  <si>
    <t>U79VHLDDF</t>
    <phoneticPr fontId="3"/>
  </si>
  <si>
    <t>B5AWLDCB</t>
    <phoneticPr fontId="3"/>
  </si>
  <si>
    <t>B5AWLDEB</t>
    <phoneticPr fontId="3"/>
  </si>
  <si>
    <t>ZAA</t>
    <phoneticPr fontId="3"/>
  </si>
  <si>
    <r>
      <t>＜様式第１１(その７)２型式目以降専用＞</t>
    </r>
    <r>
      <rPr>
        <b/>
        <sz val="18"/>
        <rFont val="游ゴシック"/>
        <family val="3"/>
        <charset val="128"/>
        <scheme val="minor"/>
      </rPr>
      <t>交付申請時用Excelデータシート</t>
    </r>
    <rPh sb="1" eb="4">
      <t>ヨウシキダイ</t>
    </rPh>
    <rPh sb="12" eb="15">
      <t>カタシキメ</t>
    </rPh>
    <rPh sb="15" eb="17">
      <t>イコウ</t>
    </rPh>
    <rPh sb="17" eb="19">
      <t>センヨウ</t>
    </rPh>
    <rPh sb="20" eb="25">
      <t>コウフシンセイジ</t>
    </rPh>
    <rPh sb="25" eb="26">
      <t>ヨウ</t>
    </rPh>
    <phoneticPr fontId="3"/>
  </si>
  <si>
    <t>計画変更の有無</t>
    <rPh sb="0" eb="4">
      <t>ケイカクヘンコウ</t>
    </rPh>
    <rPh sb="5" eb="7">
      <t>ウム</t>
    </rPh>
    <phoneticPr fontId="3"/>
  </si>
  <si>
    <t>台</t>
    <rPh sb="0" eb="1">
      <t>ダイ</t>
    </rPh>
    <phoneticPr fontId="3"/>
  </si>
  <si>
    <t>交付対象額</t>
    <rPh sb="0" eb="2">
      <t>コウフ</t>
    </rPh>
    <rPh sb="2" eb="4">
      <t>タイショウ</t>
    </rPh>
    <rPh sb="4" eb="5">
      <t>ガク</t>
    </rPh>
    <phoneticPr fontId="3"/>
  </si>
  <si>
    <t>交付対象台数</t>
    <rPh sb="0" eb="2">
      <t>コウフ</t>
    </rPh>
    <rPh sb="2" eb="4">
      <t>タイショウ</t>
    </rPh>
    <rPh sb="4" eb="6">
      <t>ダイスウ</t>
    </rPh>
    <phoneticPr fontId="3"/>
  </si>
  <si>
    <t>様式1１（その７）は型式毎に別用紙を使用するため、2型式目以降は本Excelブックをコピーして使用し、申請書を作成してください。</t>
    <phoneticPr fontId="3"/>
  </si>
  <si>
    <t>無し</t>
    <rPh sb="0" eb="1">
      <t>ナ</t>
    </rPh>
    <phoneticPr fontId="3"/>
  </si>
  <si>
    <t>有り</t>
    <rPh sb="0" eb="1">
      <t>ア</t>
    </rPh>
    <phoneticPr fontId="3"/>
  </si>
  <si>
    <r>
      <t>変更</t>
    </r>
    <r>
      <rPr>
        <vertAlign val="superscript"/>
        <sz val="11"/>
        <color theme="1"/>
        <rFont val="ＭＳ Ｐ明朝"/>
        <family val="1"/>
        <charset val="128"/>
      </rPr>
      <t>注１</t>
    </r>
    <rPh sb="0" eb="2">
      <t>ヘンコウ</t>
    </rPh>
    <rPh sb="2" eb="3">
      <t>チュウ</t>
    </rPh>
    <phoneticPr fontId="3"/>
  </si>
  <si>
    <t>事業者名又は個人の場合は氏名
注２</t>
    <rPh sb="0" eb="4">
      <t>ジギョウシャメイ</t>
    </rPh>
    <rPh sb="4" eb="5">
      <t>マタ</t>
    </rPh>
    <rPh sb="6" eb="8">
      <t>コジン</t>
    </rPh>
    <rPh sb="9" eb="11">
      <t>バアイ</t>
    </rPh>
    <rPh sb="12" eb="14">
      <t>シメイ</t>
    </rPh>
    <rPh sb="15" eb="16">
      <t>チュウ</t>
    </rPh>
    <phoneticPr fontId="3"/>
  </si>
  <si>
    <r>
      <t>種類</t>
    </r>
    <r>
      <rPr>
        <vertAlign val="superscript"/>
        <sz val="10"/>
        <color theme="1"/>
        <rFont val="ＭＳ Ｐ明朝"/>
        <family val="1"/>
        <charset val="128"/>
      </rPr>
      <t>注３</t>
    </r>
    <rPh sb="0" eb="2">
      <t>シュルイ</t>
    </rPh>
    <rPh sb="2" eb="3">
      <t>チュウ</t>
    </rPh>
    <phoneticPr fontId="3"/>
  </si>
  <si>
    <r>
      <rPr>
        <sz val="10"/>
        <color theme="1"/>
        <rFont val="ＭＳ Ｐ明朝"/>
        <family val="1"/>
        <charset val="128"/>
      </rPr>
      <t>区分</t>
    </r>
    <r>
      <rPr>
        <vertAlign val="superscript"/>
        <sz val="10"/>
        <color theme="1"/>
        <rFont val="ＭＳ Ｐ明朝"/>
        <family val="1"/>
        <charset val="128"/>
      </rPr>
      <t>注４</t>
    </r>
    <rPh sb="0" eb="2">
      <t>クブン</t>
    </rPh>
    <rPh sb="2" eb="3">
      <t>チュウ</t>
    </rPh>
    <phoneticPr fontId="3"/>
  </si>
  <si>
    <r>
      <t>車名</t>
    </r>
    <r>
      <rPr>
        <vertAlign val="superscript"/>
        <sz val="11"/>
        <color theme="1"/>
        <rFont val="ＭＳ Ｐ明朝"/>
        <family val="1"/>
        <charset val="128"/>
      </rPr>
      <t>注５</t>
    </r>
    <rPh sb="0" eb="2">
      <t>シャメイ</t>
    </rPh>
    <rPh sb="2" eb="3">
      <t>チュウ</t>
    </rPh>
    <phoneticPr fontId="3"/>
  </si>
  <si>
    <r>
      <t>通称名</t>
    </r>
    <r>
      <rPr>
        <vertAlign val="superscript"/>
        <sz val="11"/>
        <color theme="1"/>
        <rFont val="ＭＳ Ｐ明朝"/>
        <family val="1"/>
        <charset val="128"/>
      </rPr>
      <t>注５</t>
    </r>
    <rPh sb="0" eb="3">
      <t>ツウショウメイ</t>
    </rPh>
    <rPh sb="3" eb="4">
      <t>チュウ</t>
    </rPh>
    <phoneticPr fontId="3"/>
  </si>
  <si>
    <r>
      <rPr>
        <sz val="11"/>
        <color theme="1"/>
        <rFont val="ＭＳ Ｐ明朝"/>
        <family val="1"/>
        <charset val="128"/>
      </rPr>
      <t>型式</t>
    </r>
    <r>
      <rPr>
        <vertAlign val="superscript"/>
        <sz val="11"/>
        <color theme="1"/>
        <rFont val="ＭＳ Ｐ明朝"/>
        <family val="1"/>
        <charset val="128"/>
      </rPr>
      <t>注５</t>
    </r>
    <rPh sb="0" eb="2">
      <t>カタシキ</t>
    </rPh>
    <rPh sb="2" eb="3">
      <t>チュウ</t>
    </rPh>
    <phoneticPr fontId="3"/>
  </si>
  <si>
    <r>
      <t>導入計画台数</t>
    </r>
    <r>
      <rPr>
        <vertAlign val="superscript"/>
        <sz val="9"/>
        <color theme="1"/>
        <rFont val="ＭＳ Ｐ明朝"/>
        <family val="1"/>
        <charset val="128"/>
      </rPr>
      <t>注６</t>
    </r>
    <rPh sb="0" eb="6">
      <t>ドウニュウケイカクダイスウ</t>
    </rPh>
    <rPh sb="6" eb="7">
      <t>チュウ</t>
    </rPh>
    <phoneticPr fontId="3"/>
  </si>
  <si>
    <r>
      <rPr>
        <sz val="9"/>
        <color theme="1"/>
        <rFont val="ＭＳ Ｐ明朝"/>
        <family val="1"/>
        <charset val="128"/>
      </rPr>
      <t>基準額/台</t>
    </r>
    <r>
      <rPr>
        <vertAlign val="superscript"/>
        <sz val="9"/>
        <color theme="1"/>
        <rFont val="ＭＳ Ｐ明朝"/>
        <family val="1"/>
        <charset val="128"/>
      </rPr>
      <t>注７</t>
    </r>
    <phoneticPr fontId="3"/>
  </si>
  <si>
    <t>交付対象台数</t>
    <rPh sb="0" eb="6">
      <t>コウフタイショウダイスウ</t>
    </rPh>
    <phoneticPr fontId="3"/>
  </si>
  <si>
    <r>
      <t>交付対象額</t>
    </r>
    <r>
      <rPr>
        <vertAlign val="superscript"/>
        <sz val="9"/>
        <color theme="1"/>
        <rFont val="ＭＳ Ｐ明朝"/>
        <family val="1"/>
        <charset val="128"/>
      </rPr>
      <t>注８</t>
    </r>
    <rPh sb="0" eb="2">
      <t>コウフ</t>
    </rPh>
    <rPh sb="2" eb="4">
      <t>タイショウ</t>
    </rPh>
    <rPh sb="4" eb="5">
      <t>ガク</t>
    </rPh>
    <rPh sb="5" eb="6">
      <t>チュウ</t>
    </rPh>
    <phoneticPr fontId="3"/>
  </si>
  <si>
    <t>交付対象額：交付対象台数(A)×基準額/台(B)　　改造車は環境省と協議の上算出</t>
    <rPh sb="2" eb="4">
      <t>タイショウ</t>
    </rPh>
    <rPh sb="6" eb="12">
      <t>コウフタイショウダイスウ</t>
    </rPh>
    <phoneticPr fontId="3"/>
  </si>
  <si>
    <t>なお、種類等が異なる場合は、本様式（様式第１１（その７））を複数枚記載して添付する</t>
    <phoneticPr fontId="3"/>
  </si>
  <si>
    <t>計画の変更有無について〇を付す</t>
    <rPh sb="0" eb="2">
      <t>ケイカク</t>
    </rPh>
    <rPh sb="3" eb="7">
      <t>ヘンコウウム</t>
    </rPh>
    <rPh sb="13" eb="14">
      <t>ツ</t>
    </rPh>
    <phoneticPr fontId="3"/>
  </si>
  <si>
    <t>様式第1１(その7)</t>
    <rPh sb="0" eb="2">
      <t>ヨウシキ</t>
    </rPh>
    <rPh sb="2" eb="3">
      <t>ダイ</t>
    </rPh>
    <phoneticPr fontId="3"/>
  </si>
  <si>
    <t>商用車の電動化促進事業(トラック)　完了実績報告書(実績)</t>
    <rPh sb="0" eb="3">
      <t>ショウヨウシャ</t>
    </rPh>
    <rPh sb="4" eb="11">
      <t>デンドウカソクシンジギョウ</t>
    </rPh>
    <rPh sb="18" eb="25">
      <t>カンリョウジッセキホウコクショ</t>
    </rPh>
    <rPh sb="26" eb="28">
      <t>ジッセキ</t>
    </rPh>
    <phoneticPr fontId="3"/>
  </si>
  <si>
    <t>eAUMARK</t>
    <phoneticPr fontId="3"/>
  </si>
  <si>
    <t>U79VHLDDI</t>
    <phoneticPr fontId="3"/>
  </si>
  <si>
    <t>U79VHLDDH</t>
    <phoneticPr fontId="3"/>
  </si>
  <si>
    <t>eAUMARK</t>
    <phoneticPr fontId="3"/>
  </si>
  <si>
    <t>日産サクラSグレード</t>
    <rPh sb="0" eb="2">
      <t>ニッサン</t>
    </rPh>
    <phoneticPr fontId="3"/>
  </si>
  <si>
    <t>日産サクラXグレード</t>
    <rPh sb="0" eb="2">
      <t>ニッサン</t>
    </rPh>
    <phoneticPr fontId="3"/>
  </si>
  <si>
    <t>日産サクラ90周年記念車</t>
    <rPh sb="0" eb="2">
      <t>ニッサン</t>
    </rPh>
    <rPh sb="7" eb="9">
      <t>シュウネン</t>
    </rPh>
    <rPh sb="9" eb="12">
      <t>キネンシャ</t>
    </rPh>
    <phoneticPr fontId="3"/>
  </si>
  <si>
    <t>日産サクラGグレード</t>
    <rPh sb="0" eb="2">
      <t>ニッサン</t>
    </rPh>
    <phoneticPr fontId="3"/>
  </si>
  <si>
    <t>B6AW</t>
    <phoneticPr fontId="3"/>
  </si>
  <si>
    <t>2024/10/9更新</t>
    <rPh sb="9" eb="11">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</si>
</sst>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b/>
      <sz val="11"/>
      <color theme="1"/>
      <name val="ＭＳ Ｐ明朝"/>
      <family val="1"/>
      <charset val="128"/>
    </font>
    <font>
      <sz val="9"/>
      <color theme="1"/>
      <name val="ＭＳ Ｐ明朝"/>
      <family val="1"/>
      <charset val="128"/>
    </font>
    <font>
      <sz val="8"/>
      <color theme="1"/>
      <name val="ＭＳ Ｐ明朝"/>
      <family val="1"/>
      <charset val="128"/>
    </font>
    <font>
      <vertAlign val="superscript"/>
      <sz val="11"/>
      <color theme="1"/>
      <name val="ＭＳ Ｐ明朝"/>
      <family val="1"/>
      <charset val="128"/>
    </font>
    <font>
      <sz val="10"/>
      <color theme="1"/>
      <name val="ＭＳ Ｐ明朝"/>
      <family val="1"/>
      <charset val="128"/>
    </font>
    <font>
      <vertAlign val="superscript"/>
      <sz val="10"/>
      <color theme="1"/>
      <name val="ＭＳ Ｐ明朝"/>
      <family val="1"/>
      <charset val="128"/>
    </font>
    <font>
      <sz val="14"/>
      <color theme="1"/>
      <name val="ＭＳ Ｐ明朝"/>
      <family val="1"/>
      <charset val="128"/>
    </font>
    <font>
      <vertAlign val="superscript"/>
      <sz val="9"/>
      <color theme="1"/>
      <name val="ＭＳ Ｐ明朝"/>
      <family val="1"/>
      <charset val="128"/>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b/>
      <sz val="16"/>
      <color theme="0"/>
      <name val="游ゴシック"/>
      <family val="3"/>
      <charset val="128"/>
      <scheme val="minor"/>
    </font>
    <font>
      <b/>
      <sz val="14"/>
      <color rgb="FFFF0000"/>
      <name val="游ゴシック"/>
      <family val="3"/>
      <charset val="128"/>
      <scheme val="minor"/>
    </font>
    <font>
      <b/>
      <sz val="11"/>
      <color theme="0"/>
      <name val="游ゴシック"/>
      <family val="3"/>
      <charset val="128"/>
      <scheme val="minor"/>
    </font>
    <font>
      <sz val="11"/>
      <color theme="1"/>
      <name val="游ゴシック"/>
      <family val="3"/>
      <charset val="128"/>
      <scheme val="minor"/>
    </font>
    <font>
      <b/>
      <sz val="11"/>
      <color theme="1"/>
      <name val="游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9" tint="-0.249977111117893"/>
        <bgColor indexed="64"/>
      </patternFill>
    </fill>
    <fill>
      <patternFill patternType="solid">
        <fgColor rgb="FFFF0000"/>
        <bgColor indexed="64"/>
      </patternFill>
    </fill>
  </fills>
  <borders count="55">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thin">
        <color auto="1"/>
      </left>
      <right style="medium">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indexed="64"/>
      </left>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bottom/>
      <diagonal/>
    </border>
    <border>
      <left/>
      <right style="medium">
        <color auto="1"/>
      </right>
      <top/>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indexed="64"/>
      </right>
      <top style="thin">
        <color indexed="64"/>
      </top>
      <bottom style="medium">
        <color auto="1"/>
      </bottom>
      <diagonal/>
    </border>
    <border>
      <left/>
      <right/>
      <top/>
      <bottom style="thin">
        <color indexed="64"/>
      </bottom>
      <diagonal/>
    </border>
    <border>
      <left/>
      <right style="medium">
        <color auto="1"/>
      </right>
      <top style="thin">
        <color indexed="64"/>
      </top>
      <bottom/>
      <diagonal/>
    </border>
    <border>
      <left/>
      <right style="medium">
        <color auto="1"/>
      </right>
      <top/>
      <bottom style="thin">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7">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4" fillId="0" borderId="0" xfId="0" applyFont="1">
      <alignment vertical="center"/>
    </xf>
    <xf numFmtId="0" fontId="6" fillId="0" borderId="0" xfId="0" applyFont="1">
      <alignment vertical="center"/>
    </xf>
    <xf numFmtId="0" fontId="2" fillId="0" borderId="32" xfId="0" applyFont="1" applyBorder="1" applyAlignment="1">
      <alignment vertical="center" wrapText="1"/>
    </xf>
    <xf numFmtId="0" fontId="2" fillId="0" borderId="35" xfId="0" applyFont="1" applyBorder="1" applyAlignment="1">
      <alignment vertical="center" wrapText="1"/>
    </xf>
    <xf numFmtId="0" fontId="2" fillId="0" borderId="37" xfId="0" applyFont="1" applyBorder="1" applyAlignment="1">
      <alignment vertical="center" wrapText="1"/>
    </xf>
    <xf numFmtId="0" fontId="2" fillId="0" borderId="40" xfId="0" applyFont="1" applyBorder="1" applyAlignment="1">
      <alignment vertical="center" wrapText="1"/>
    </xf>
    <xf numFmtId="0" fontId="2" fillId="0" borderId="32" xfId="0" applyFont="1" applyBorder="1">
      <alignment vertical="center"/>
    </xf>
    <xf numFmtId="0" fontId="2" fillId="0" borderId="35" xfId="0" applyFont="1" applyBorder="1">
      <alignment vertical="center"/>
    </xf>
    <xf numFmtId="0" fontId="2" fillId="0" borderId="0" xfId="0" applyFont="1" applyBorder="1">
      <alignment vertical="center"/>
    </xf>
    <xf numFmtId="0" fontId="2" fillId="0" borderId="42" xfId="0" applyFont="1" applyBorder="1">
      <alignment vertical="center"/>
    </xf>
    <xf numFmtId="0" fontId="2" fillId="0" borderId="37" xfId="0" applyFont="1" applyBorder="1">
      <alignment vertical="center"/>
    </xf>
    <xf numFmtId="0" fontId="2" fillId="0" borderId="40" xfId="0" applyFont="1" applyBorder="1">
      <alignment vertical="center"/>
    </xf>
    <xf numFmtId="0" fontId="12" fillId="2" borderId="0" xfId="0" applyFont="1" applyFill="1">
      <alignment vertical="center"/>
    </xf>
    <xf numFmtId="0" fontId="0" fillId="2" borderId="0" xfId="0" applyFill="1">
      <alignment vertical="center"/>
    </xf>
    <xf numFmtId="0" fontId="13" fillId="2" borderId="0" xfId="0" applyFont="1" applyFill="1">
      <alignment vertical="center"/>
    </xf>
    <xf numFmtId="0" fontId="0" fillId="2" borderId="0" xfId="0" applyFill="1" applyAlignment="1">
      <alignment horizontal="left" vertical="center"/>
    </xf>
    <xf numFmtId="0" fontId="0" fillId="3" borderId="14" xfId="0" applyFill="1" applyBorder="1">
      <alignment vertical="center"/>
    </xf>
    <xf numFmtId="0" fontId="0" fillId="0" borderId="14" xfId="0" applyBorder="1">
      <alignment vertical="center"/>
    </xf>
    <xf numFmtId="0" fontId="0" fillId="4" borderId="14" xfId="0" applyFill="1" applyBorder="1">
      <alignment vertical="center"/>
    </xf>
    <xf numFmtId="0" fontId="0" fillId="5" borderId="14" xfId="0" applyFill="1" applyBorder="1">
      <alignment vertical="center"/>
    </xf>
    <xf numFmtId="0" fontId="0" fillId="0" borderId="0" xfId="0" applyAlignment="1">
      <alignment vertical="center"/>
    </xf>
    <xf numFmtId="0" fontId="0" fillId="0" borderId="0" xfId="0" applyAlignment="1">
      <alignment horizontal="center" vertical="center"/>
    </xf>
    <xf numFmtId="0" fontId="0" fillId="0" borderId="25" xfId="0" applyFill="1" applyBorder="1" applyAlignment="1">
      <alignment vertical="center"/>
    </xf>
    <xf numFmtId="0" fontId="0" fillId="0" borderId="27" xfId="0" applyBorder="1" applyAlignment="1">
      <alignment vertical="center"/>
    </xf>
    <xf numFmtId="0" fontId="0" fillId="0" borderId="0" xfId="0" applyAlignment="1">
      <alignment horizontal="left" vertical="center"/>
    </xf>
    <xf numFmtId="3" fontId="0" fillId="0" borderId="0" xfId="0" applyNumberFormat="1">
      <alignment vertical="center"/>
    </xf>
    <xf numFmtId="0" fontId="17" fillId="0" borderId="0" xfId="0" applyFont="1">
      <alignment vertical="center"/>
    </xf>
    <xf numFmtId="38" fontId="0" fillId="0" borderId="0" xfId="1" applyFont="1" applyFill="1" applyBorder="1" applyAlignment="1">
      <alignment horizontal="center" vertical="center"/>
    </xf>
    <xf numFmtId="0" fontId="0" fillId="0" borderId="27" xfId="0" applyBorder="1" applyAlignment="1">
      <alignment horizontal="left" vertical="center"/>
    </xf>
    <xf numFmtId="0" fontId="15" fillId="0" borderId="0" xfId="0" applyFont="1">
      <alignment vertical="center"/>
    </xf>
    <xf numFmtId="0" fontId="0" fillId="0" borderId="0" xfId="0" applyBorder="1">
      <alignment vertical="center"/>
    </xf>
    <xf numFmtId="0" fontId="0" fillId="8" borderId="14" xfId="0" applyFill="1" applyBorder="1">
      <alignment vertical="center"/>
    </xf>
    <xf numFmtId="0" fontId="0" fillId="0" borderId="0" xfId="0" applyBorder="1" applyAlignment="1">
      <alignment vertical="center"/>
    </xf>
    <xf numFmtId="0" fontId="0" fillId="0" borderId="0" xfId="0" applyBorder="1" applyAlignment="1">
      <alignment horizontal="left" vertical="center"/>
    </xf>
    <xf numFmtId="14" fontId="0" fillId="2" borderId="0" xfId="0" applyNumberFormat="1" applyFill="1" applyAlignment="1">
      <alignment horizontal="right" vertical="center"/>
    </xf>
    <xf numFmtId="0" fontId="20" fillId="0" borderId="0" xfId="0" applyFont="1">
      <alignment vertical="center"/>
    </xf>
    <xf numFmtId="0" fontId="2" fillId="0" borderId="51" xfId="0" applyFont="1" applyBorder="1" applyAlignment="1">
      <alignment vertical="center"/>
    </xf>
    <xf numFmtId="0" fontId="2" fillId="0" borderId="52" xfId="0" applyFont="1" applyBorder="1" applyAlignment="1">
      <alignment vertical="center"/>
    </xf>
    <xf numFmtId="0" fontId="18" fillId="7" borderId="15" xfId="0" applyFont="1" applyFill="1" applyBorder="1" applyAlignment="1">
      <alignment horizontal="center" vertical="center"/>
    </xf>
    <xf numFmtId="0" fontId="18" fillId="7" borderId="24" xfId="0" applyFont="1" applyFill="1" applyBorder="1" applyAlignment="1">
      <alignment horizontal="center" vertical="center"/>
    </xf>
    <xf numFmtId="0" fontId="18" fillId="7" borderId="25" xfId="0" applyFont="1" applyFill="1" applyBorder="1" applyAlignment="1">
      <alignment horizontal="center" vertical="center"/>
    </xf>
    <xf numFmtId="38" fontId="0" fillId="5" borderId="15" xfId="1" applyFont="1" applyFill="1" applyBorder="1" applyAlignment="1">
      <alignment horizontal="center" vertical="center"/>
    </xf>
    <xf numFmtId="38" fontId="0" fillId="5" borderId="24" xfId="1" applyFont="1" applyFill="1" applyBorder="1" applyAlignment="1">
      <alignment horizontal="center" vertical="center"/>
    </xf>
    <xf numFmtId="38" fontId="0" fillId="5" borderId="25" xfId="1" applyFont="1" applyFill="1" applyBorder="1" applyAlignment="1">
      <alignment horizontal="center" vertical="center"/>
    </xf>
    <xf numFmtId="0" fontId="0" fillId="0" borderId="24" xfId="0" applyBorder="1" applyAlignment="1">
      <alignment horizontal="left" vertical="center"/>
    </xf>
    <xf numFmtId="176" fontId="0" fillId="0" borderId="15" xfId="0" applyNumberFormat="1" applyFill="1" applyBorder="1" applyAlignment="1" applyProtection="1">
      <alignment horizontal="center" vertical="center"/>
      <protection locked="0"/>
    </xf>
    <xf numFmtId="176" fontId="0" fillId="0" borderId="24" xfId="0" applyNumberFormat="1" applyFill="1" applyBorder="1" applyAlignment="1" applyProtection="1">
      <alignment horizontal="center" vertical="center"/>
      <protection locked="0"/>
    </xf>
    <xf numFmtId="0" fontId="0" fillId="0" borderId="27" xfId="0" applyBorder="1" applyAlignment="1">
      <alignment horizontal="left" vertical="center"/>
    </xf>
    <xf numFmtId="0" fontId="0" fillId="0" borderId="43" xfId="0" applyBorder="1" applyAlignment="1">
      <alignment horizontal="left" vertical="center"/>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27" xfId="0" applyBorder="1" applyAlignment="1">
      <alignment horizontal="left" vertical="center" wrapText="1"/>
    </xf>
    <xf numFmtId="0" fontId="0" fillId="0" borderId="15" xfId="0" applyFill="1" applyBorder="1" applyAlignment="1">
      <alignment horizontal="center" vertical="center"/>
    </xf>
    <xf numFmtId="0" fontId="0" fillId="0" borderId="25" xfId="0" applyFill="1" applyBorder="1" applyAlignment="1">
      <alignment horizontal="center" vertical="center"/>
    </xf>
    <xf numFmtId="0" fontId="0" fillId="0" borderId="25" xfId="0" applyFill="1" applyBorder="1" applyAlignment="1" applyProtection="1">
      <alignment horizontal="center" vertical="center"/>
      <protection locked="0"/>
    </xf>
    <xf numFmtId="0" fontId="0" fillId="0" borderId="14" xfId="0" applyBorder="1" applyAlignment="1">
      <alignment horizontal="left" vertical="center"/>
    </xf>
    <xf numFmtId="0" fontId="0" fillId="0" borderId="14" xfId="0" applyBorder="1" applyAlignment="1">
      <alignment horizontal="left" vertical="center" wrapText="1"/>
    </xf>
    <xf numFmtId="0" fontId="19" fillId="0" borderId="14" xfId="0" applyFont="1" applyFill="1" applyBorder="1" applyAlignment="1" applyProtection="1">
      <alignment horizontal="center" vertical="center"/>
      <protection locked="0"/>
    </xf>
    <xf numFmtId="0" fontId="16" fillId="6" borderId="14" xfId="0" applyFont="1" applyFill="1" applyBorder="1" applyAlignment="1">
      <alignment horizontal="left" vertical="center"/>
    </xf>
    <xf numFmtId="0" fontId="0" fillId="0" borderId="1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 fillId="0" borderId="53" xfId="0" applyFont="1" applyBorder="1" applyAlignment="1">
      <alignment horizontal="center" vertical="center"/>
    </xf>
    <xf numFmtId="0" fontId="2" fillId="0" borderId="51" xfId="0" applyFont="1" applyBorder="1" applyAlignment="1">
      <alignment horizontal="center" vertical="center"/>
    </xf>
    <xf numFmtId="0" fontId="2" fillId="0" borderId="37" xfId="0" applyFont="1" applyBorder="1" applyAlignment="1">
      <alignment horizontal="center" vertical="center"/>
    </xf>
    <xf numFmtId="0" fontId="2" fillId="0" borderId="40"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36" xfId="0" applyFont="1" applyBorder="1" applyAlignment="1">
      <alignment horizontal="center" vertical="center"/>
    </xf>
    <xf numFmtId="0" fontId="8" fillId="0" borderId="49" xfId="0" applyFont="1" applyBorder="1" applyAlignment="1">
      <alignment horizontal="left" vertical="center" wrapText="1"/>
    </xf>
    <xf numFmtId="0" fontId="8" fillId="0" borderId="32" xfId="0" applyFont="1" applyBorder="1" applyAlignment="1">
      <alignment horizontal="left" vertical="center" wrapText="1"/>
    </xf>
    <xf numFmtId="0" fontId="8" fillId="0" borderId="35" xfId="0" applyFont="1" applyBorder="1" applyAlignment="1">
      <alignment horizontal="left" vertical="center" wrapText="1"/>
    </xf>
    <xf numFmtId="0" fontId="8" fillId="0" borderId="28" xfId="0" applyFont="1" applyBorder="1" applyAlignment="1">
      <alignment horizontal="left" vertical="center" wrapText="1"/>
    </xf>
    <xf numFmtId="0" fontId="8" fillId="0" borderId="0" xfId="0" applyFont="1" applyBorder="1" applyAlignment="1">
      <alignment horizontal="left" vertical="center" wrapText="1"/>
    </xf>
    <xf numFmtId="0" fontId="8" fillId="0" borderId="42"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40" xfId="0" applyFont="1" applyBorder="1" applyAlignment="1">
      <alignment horizontal="left" vertical="center" wrapText="1"/>
    </xf>
    <xf numFmtId="0" fontId="2" fillId="0" borderId="50" xfId="0" applyFont="1" applyBorder="1" applyAlignment="1">
      <alignment horizontal="center" vertical="center"/>
    </xf>
    <xf numFmtId="0" fontId="2" fillId="0" borderId="54" xfId="0" applyFont="1" applyBorder="1" applyAlignment="1">
      <alignment horizontal="center" vertical="center"/>
    </xf>
    <xf numFmtId="0" fontId="11" fillId="0" borderId="14" xfId="0" applyFont="1" applyBorder="1" applyAlignment="1">
      <alignment horizontal="center" vertical="center"/>
    </xf>
    <xf numFmtId="0" fontId="5" fillId="0" borderId="1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Border="1" applyAlignment="1">
      <alignment horizontal="center" vertical="center"/>
    </xf>
    <xf numFmtId="0" fontId="10" fillId="0" borderId="31"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2"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41" xfId="0" applyFont="1" applyBorder="1" applyAlignment="1">
      <alignment horizontal="center" vertical="center"/>
    </xf>
    <xf numFmtId="0" fontId="10" fillId="0" borderId="3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76" fontId="2" fillId="0" borderId="27" xfId="0" applyNumberFormat="1" applyFont="1" applyBorder="1" applyAlignment="1">
      <alignment horizontal="center" vertical="center"/>
    </xf>
    <xf numFmtId="176" fontId="2" fillId="0" borderId="47" xfId="0" applyNumberFormat="1" applyFont="1" applyBorder="1" applyAlignment="1">
      <alignment horizontal="center" vertical="center"/>
    </xf>
    <xf numFmtId="176" fontId="2" fillId="0" borderId="46" xfId="0" applyNumberFormat="1" applyFont="1" applyBorder="1" applyAlignment="1">
      <alignment horizontal="center" vertical="center"/>
    </xf>
    <xf numFmtId="176" fontId="2" fillId="0" borderId="48" xfId="0" applyNumberFormat="1" applyFont="1" applyBorder="1" applyAlignment="1">
      <alignment horizontal="center" vertical="center"/>
    </xf>
    <xf numFmtId="0" fontId="5" fillId="0" borderId="29" xfId="0" applyFont="1" applyBorder="1" applyAlignment="1">
      <alignment horizontal="center" vertical="center"/>
    </xf>
    <xf numFmtId="0" fontId="2" fillId="0" borderId="29" xfId="0" applyFont="1" applyBorder="1" applyAlignment="1">
      <alignment horizontal="center" vertical="center"/>
    </xf>
    <xf numFmtId="0" fontId="2" fillId="0" borderId="44" xfId="0" applyFont="1" applyBorder="1" applyAlignment="1">
      <alignment horizontal="center" vertical="center"/>
    </xf>
    <xf numFmtId="177" fontId="2" fillId="0" borderId="25"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23" xfId="0" applyNumberFormat="1" applyFont="1" applyBorder="1" applyAlignment="1">
      <alignment horizontal="center" vertical="center"/>
    </xf>
    <xf numFmtId="177" fontId="2" fillId="0" borderId="45"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30" xfId="0" applyNumberFormat="1" applyFont="1" applyBorder="1" applyAlignment="1">
      <alignment horizontal="center" vertical="center"/>
    </xf>
    <xf numFmtId="0" fontId="2" fillId="0" borderId="33"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23" xfId="0" applyFont="1" applyBorder="1" applyAlignment="1">
      <alignment horizontal="center" vertical="center"/>
    </xf>
    <xf numFmtId="176" fontId="2" fillId="0" borderId="25"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23"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9"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wrapText="1"/>
    </xf>
    <xf numFmtId="0" fontId="2" fillId="0" borderId="0" xfId="0" applyFont="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7" xfId="0" applyFont="1" applyBorder="1" applyAlignment="1">
      <alignment horizontal="center" vertical="center" wrapText="1"/>
    </xf>
    <xf numFmtId="0" fontId="6" fillId="0" borderId="17" xfId="0" applyFont="1" applyBorder="1" applyAlignment="1">
      <alignment horizontal="center" vertical="center"/>
    </xf>
  </cellXfs>
  <cellStyles count="2">
    <cellStyle name="桁区切り" xfId="1" builtinId="6"/>
    <cellStyle name="標準" xfId="0" builtinId="0"/>
  </cellStyles>
  <dxfs count="18">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FF0000"/>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148828</xdr:colOff>
      <xdr:row>13</xdr:row>
      <xdr:rowOff>406797</xdr:rowOff>
    </xdr:from>
    <xdr:to>
      <xdr:col>25</xdr:col>
      <xdr:colOff>257969</xdr:colOff>
      <xdr:row>16</xdr:row>
      <xdr:rowOff>9922</xdr:rowOff>
    </xdr:to>
    <xdr:sp macro="" textlink="">
      <xdr:nvSpPr>
        <xdr:cNvPr id="2" name="吹き出し: 四角形 1">
          <a:extLst>
            <a:ext uri="{FF2B5EF4-FFF2-40B4-BE49-F238E27FC236}">
              <a16:creationId xmlns:a16="http://schemas.microsoft.com/office/drawing/2014/main" id="{848AE834-6D29-4FA3-91F6-190FB8F0A6B0}"/>
            </a:ext>
          </a:extLst>
        </xdr:cNvPr>
        <xdr:cNvSpPr/>
      </xdr:nvSpPr>
      <xdr:spPr>
        <a:xfrm>
          <a:off x="9415859" y="5427266"/>
          <a:ext cx="2668985" cy="863203"/>
        </a:xfrm>
        <a:prstGeom prst="wedgeRectCallout">
          <a:avLst>
            <a:gd name="adj1" fmla="val -68417"/>
            <a:gd name="adj2" fmla="val 1027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三菱ふそうは車検証上「三菱」と記載されていますが、データシートでは「三菱ふそう」を選択してください。</a:t>
          </a:r>
        </a:p>
      </xdr:txBody>
    </xdr:sp>
    <xdr:clientData/>
  </xdr:twoCellAnchor>
  <xdr:twoCellAnchor>
    <xdr:from>
      <xdr:col>24</xdr:col>
      <xdr:colOff>9922</xdr:colOff>
      <xdr:row>16</xdr:row>
      <xdr:rowOff>257968</xdr:rowOff>
    </xdr:from>
    <xdr:to>
      <xdr:col>34</xdr:col>
      <xdr:colOff>198437</xdr:colOff>
      <xdr:row>21</xdr:row>
      <xdr:rowOff>19843</xdr:rowOff>
    </xdr:to>
    <xdr:sp macro="" textlink="">
      <xdr:nvSpPr>
        <xdr:cNvPr id="3" name="吹き出し: 四角形 2">
          <a:extLst>
            <a:ext uri="{FF2B5EF4-FFF2-40B4-BE49-F238E27FC236}">
              <a16:creationId xmlns:a16="http://schemas.microsoft.com/office/drawing/2014/main" id="{51C53941-55D5-4173-B481-311CB1B8625E}"/>
            </a:ext>
          </a:extLst>
        </xdr:cNvPr>
        <xdr:cNvSpPr/>
      </xdr:nvSpPr>
      <xdr:spPr>
        <a:xfrm>
          <a:off x="11410156" y="5853906"/>
          <a:ext cx="4454922" cy="1349375"/>
        </a:xfrm>
        <a:prstGeom prst="wedgeRectCallout">
          <a:avLst>
            <a:gd name="adj1" fmla="val -50232"/>
            <a:gd name="adj2" fmla="val 7794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様式第</a:t>
          </a:r>
          <a:r>
            <a:rPr kumimoji="1" lang="en-US" altLang="ja-JP" sz="1100">
              <a:ln>
                <a:solidFill>
                  <a:sysClr val="windowText" lastClr="000000"/>
                </a:solidFill>
              </a:ln>
              <a:solidFill>
                <a:sysClr val="windowText" lastClr="000000"/>
              </a:solidFill>
            </a:rPr>
            <a:t>11</a:t>
          </a:r>
          <a:r>
            <a:rPr kumimoji="1" lang="ja-JP" altLang="en-US" sz="1100">
              <a:ln>
                <a:solidFill>
                  <a:sysClr val="windowText" lastClr="000000"/>
                </a:solidFill>
              </a:ln>
              <a:solidFill>
                <a:sysClr val="windowText" lastClr="000000"/>
              </a:solidFill>
            </a:rPr>
            <a:t>の</a:t>
          </a:r>
          <a:r>
            <a:rPr kumimoji="1" lang="en-US" altLang="ja-JP" sz="1100">
              <a:ln>
                <a:solidFill>
                  <a:sysClr val="windowText" lastClr="000000"/>
                </a:solidFill>
              </a:ln>
              <a:solidFill>
                <a:sysClr val="windowText" lastClr="000000"/>
              </a:solidFill>
            </a:rPr>
            <a:t>1</a:t>
          </a:r>
          <a:r>
            <a:rPr kumimoji="1" lang="ja-JP" altLang="en-US" sz="1100">
              <a:ln>
                <a:solidFill>
                  <a:sysClr val="windowText" lastClr="000000"/>
                </a:solidFill>
              </a:ln>
              <a:solidFill>
                <a:sysClr val="windowText" lastClr="000000"/>
              </a:solidFill>
            </a:rPr>
            <a:t>または様式第</a:t>
          </a:r>
          <a:r>
            <a:rPr kumimoji="1" lang="en-US" altLang="ja-JP" sz="1100">
              <a:ln>
                <a:solidFill>
                  <a:sysClr val="windowText" lastClr="000000"/>
                </a:solidFill>
              </a:ln>
              <a:solidFill>
                <a:sysClr val="windowText" lastClr="000000"/>
              </a:solidFill>
            </a:rPr>
            <a:t>11</a:t>
          </a:r>
          <a:r>
            <a:rPr kumimoji="1" lang="ja-JP" altLang="en-US" sz="1100">
              <a:ln>
                <a:solidFill>
                  <a:sysClr val="windowText" lastClr="000000"/>
                </a:solidFill>
              </a:ln>
              <a:solidFill>
                <a:sysClr val="windowText" lastClr="000000"/>
              </a:solidFill>
            </a:rPr>
            <a:t>の</a:t>
          </a:r>
          <a:r>
            <a:rPr kumimoji="1" lang="en-US" altLang="ja-JP" sz="1100">
              <a:ln>
                <a:solidFill>
                  <a:sysClr val="windowText" lastClr="000000"/>
                </a:solidFill>
              </a:ln>
              <a:solidFill>
                <a:sysClr val="windowText" lastClr="000000"/>
              </a:solidFill>
            </a:rPr>
            <a:t>2</a:t>
          </a:r>
          <a:r>
            <a:rPr kumimoji="1" lang="ja-JP" altLang="en-US" sz="1100">
              <a:ln>
                <a:solidFill>
                  <a:sysClr val="windowText" lastClr="000000"/>
                </a:solidFill>
              </a:ln>
              <a:solidFill>
                <a:sysClr val="windowText" lastClr="000000"/>
              </a:solidFill>
            </a:rPr>
            <a:t>のデータシート上の「別の型式の交付対象額」の欄に、ここに記載される金額を記入してください。（様式第</a:t>
          </a:r>
          <a:r>
            <a:rPr kumimoji="1" lang="en-US" altLang="ja-JP" sz="1100">
              <a:ln>
                <a:solidFill>
                  <a:sysClr val="windowText" lastClr="000000"/>
                </a:solidFill>
              </a:ln>
              <a:solidFill>
                <a:sysClr val="windowText" lastClr="000000"/>
              </a:solidFill>
            </a:rPr>
            <a:t>11</a:t>
          </a:r>
          <a:r>
            <a:rPr kumimoji="1" lang="ja-JP" altLang="en-US" sz="1100">
              <a:ln>
                <a:solidFill>
                  <a:sysClr val="windowText" lastClr="000000"/>
                </a:solidFill>
              </a:ln>
              <a:solidFill>
                <a:sysClr val="windowText" lastClr="000000"/>
              </a:solidFill>
            </a:rPr>
            <a:t>（その</a:t>
          </a:r>
          <a:r>
            <a:rPr kumimoji="1" lang="en-US" altLang="ja-JP" sz="1100">
              <a:ln>
                <a:solidFill>
                  <a:sysClr val="windowText" lastClr="000000"/>
                </a:solidFill>
              </a:ln>
              <a:solidFill>
                <a:sysClr val="windowText" lastClr="000000"/>
              </a:solidFill>
            </a:rPr>
            <a:t>7</a:t>
          </a:r>
          <a:r>
            <a:rPr kumimoji="1" lang="ja-JP" altLang="en-US" sz="1100">
              <a:ln>
                <a:solidFill>
                  <a:sysClr val="windowText" lastClr="000000"/>
                </a:solidFill>
              </a:ln>
              <a:solidFill>
                <a:sysClr val="windowText" lastClr="000000"/>
              </a:solidFill>
            </a:rPr>
            <a:t>）</a:t>
          </a:r>
          <a:r>
            <a:rPr kumimoji="1" lang="en-US" altLang="ja-JP" sz="1100">
              <a:ln>
                <a:solidFill>
                  <a:sysClr val="windowText" lastClr="000000"/>
                </a:solidFill>
              </a:ln>
              <a:solidFill>
                <a:sysClr val="windowText" lastClr="000000"/>
              </a:solidFill>
            </a:rPr>
            <a:t>2</a:t>
          </a:r>
          <a:r>
            <a:rPr kumimoji="1" lang="ja-JP" altLang="en-US" sz="1100">
              <a:ln>
                <a:solidFill>
                  <a:sysClr val="windowText" lastClr="000000"/>
                </a:solidFill>
              </a:ln>
              <a:solidFill>
                <a:sysClr val="windowText" lastClr="000000"/>
              </a:solidFill>
            </a:rPr>
            <a:t>型式以降専用データシートが複数ある場合は、全て</a:t>
          </a:r>
          <a:r>
            <a:rPr kumimoji="1" lang="ja-JP" altLang="ja-JP" sz="1100">
              <a:ln>
                <a:solidFill>
                  <a:sysClr val="windowText" lastClr="000000"/>
                </a:solidFill>
              </a:ln>
              <a:solidFill>
                <a:sysClr val="windowText" lastClr="000000"/>
              </a:solidFill>
              <a:effectLst/>
              <a:latin typeface="+mn-lt"/>
              <a:ea typeface="+mn-ea"/>
              <a:cs typeface="+mn-cs"/>
            </a:rPr>
            <a:t>様式第</a:t>
          </a:r>
          <a:r>
            <a:rPr kumimoji="1" lang="en-US" altLang="ja-JP" sz="1100">
              <a:ln>
                <a:solidFill>
                  <a:sysClr val="windowText" lastClr="000000"/>
                </a:solidFill>
              </a:ln>
              <a:solidFill>
                <a:sysClr val="windowText" lastClr="000000"/>
              </a:solidFill>
              <a:effectLst/>
              <a:latin typeface="+mn-lt"/>
              <a:ea typeface="+mn-ea"/>
              <a:cs typeface="+mn-cs"/>
            </a:rPr>
            <a:t>11</a:t>
          </a:r>
          <a:r>
            <a:rPr kumimoji="1" lang="ja-JP" altLang="ja-JP" sz="1100">
              <a:ln>
                <a:solidFill>
                  <a:sysClr val="windowText" lastClr="000000"/>
                </a:solidFill>
              </a:ln>
              <a:solidFill>
                <a:sysClr val="windowText" lastClr="000000"/>
              </a:solidFill>
              <a:effectLst/>
              <a:latin typeface="+mn-lt"/>
              <a:ea typeface="+mn-ea"/>
              <a:cs typeface="+mn-cs"/>
            </a:rPr>
            <a:t>（その</a:t>
          </a:r>
          <a:r>
            <a:rPr kumimoji="1" lang="en-US" altLang="ja-JP" sz="1100">
              <a:ln>
                <a:solidFill>
                  <a:sysClr val="windowText" lastClr="000000"/>
                </a:solidFill>
              </a:ln>
              <a:solidFill>
                <a:sysClr val="windowText" lastClr="000000"/>
              </a:solidFill>
              <a:effectLst/>
              <a:latin typeface="+mn-lt"/>
              <a:ea typeface="+mn-ea"/>
              <a:cs typeface="+mn-cs"/>
            </a:rPr>
            <a:t>7</a:t>
          </a:r>
          <a:r>
            <a:rPr kumimoji="1" lang="ja-JP" altLang="ja-JP" sz="1100">
              <a:ln>
                <a:solidFill>
                  <a:sysClr val="windowText" lastClr="000000"/>
                </a:solidFill>
              </a:ln>
              <a:solidFill>
                <a:sysClr val="windowText" lastClr="000000"/>
              </a:solidFill>
              <a:effectLst/>
              <a:latin typeface="+mn-lt"/>
              <a:ea typeface="+mn-ea"/>
              <a:cs typeface="+mn-cs"/>
            </a:rPr>
            <a:t>）</a:t>
          </a:r>
          <a:r>
            <a:rPr kumimoji="1" lang="en-US" altLang="ja-JP" sz="1100">
              <a:ln>
                <a:solidFill>
                  <a:sysClr val="windowText" lastClr="000000"/>
                </a:solidFill>
              </a:ln>
              <a:solidFill>
                <a:sysClr val="windowText" lastClr="000000"/>
              </a:solidFill>
              <a:effectLst/>
              <a:latin typeface="+mn-lt"/>
              <a:ea typeface="+mn-ea"/>
              <a:cs typeface="+mn-cs"/>
            </a:rPr>
            <a:t>2</a:t>
          </a:r>
          <a:r>
            <a:rPr kumimoji="1" lang="ja-JP" altLang="ja-JP" sz="1100">
              <a:ln>
                <a:solidFill>
                  <a:sysClr val="windowText" lastClr="000000"/>
                </a:solidFill>
              </a:ln>
              <a:solidFill>
                <a:sysClr val="windowText" lastClr="000000"/>
              </a:solidFill>
              <a:effectLst/>
              <a:latin typeface="+mn-lt"/>
              <a:ea typeface="+mn-ea"/>
              <a:cs typeface="+mn-cs"/>
            </a:rPr>
            <a:t>型式以降専用データシート</a:t>
          </a:r>
          <a:r>
            <a:rPr kumimoji="1" lang="ja-JP" altLang="en-US" sz="1100">
              <a:ln>
                <a:solidFill>
                  <a:sysClr val="windowText" lastClr="000000"/>
                </a:solidFill>
              </a:ln>
              <a:solidFill>
                <a:sysClr val="windowText" lastClr="000000"/>
              </a:solidFill>
            </a:rPr>
            <a:t>の合計の金額を記入してください）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78"/>
  <sheetViews>
    <sheetView showGridLines="0" tabSelected="1" view="pageBreakPreview" zoomScaleNormal="100" zoomScaleSheetLayoutView="100" workbookViewId="0">
      <selection activeCell="D8" sqref="D8:R8"/>
    </sheetView>
  </sheetViews>
  <sheetFormatPr defaultRowHeight="18.75" x14ac:dyDescent="0.4"/>
  <cols>
    <col min="1" max="3" width="10.625" style="27" customWidth="1"/>
    <col min="4" max="18" width="5.625" style="27" customWidth="1"/>
    <col min="19" max="34" width="5.625" customWidth="1"/>
    <col min="37" max="37" width="10.625" bestFit="1" customWidth="1"/>
    <col min="46" max="46" width="10.5" bestFit="1" customWidth="1"/>
  </cols>
  <sheetData>
    <row r="1" spans="1:62" ht="55.5" customHeight="1" x14ac:dyDescent="0.4">
      <c r="A1" s="15" t="s">
        <v>45</v>
      </c>
      <c r="B1" s="16"/>
      <c r="C1" s="16"/>
      <c r="D1" s="16"/>
      <c r="E1" s="16"/>
      <c r="F1" s="16"/>
      <c r="G1" s="17" t="s">
        <v>199</v>
      </c>
      <c r="H1" s="16"/>
      <c r="I1" s="16"/>
      <c r="J1" s="18"/>
      <c r="K1" s="16"/>
      <c r="L1" s="16"/>
      <c r="M1" s="16"/>
      <c r="N1" s="16"/>
      <c r="O1" s="16"/>
      <c r="P1" s="16"/>
      <c r="Q1" s="16"/>
      <c r="R1" s="16"/>
      <c r="S1" s="16"/>
      <c r="T1" s="16"/>
      <c r="U1" s="16"/>
      <c r="V1" s="16"/>
      <c r="W1" s="16"/>
      <c r="X1" s="16"/>
      <c r="Y1" s="16"/>
      <c r="Z1" s="16"/>
      <c r="AA1" s="16"/>
      <c r="AB1" s="16"/>
      <c r="AC1" s="16"/>
      <c r="AD1" s="16"/>
      <c r="AE1" s="16"/>
      <c r="AF1" s="16"/>
      <c r="AG1" s="16"/>
      <c r="AH1" s="16"/>
      <c r="AI1" s="16"/>
      <c r="AJ1" s="16"/>
      <c r="AK1" s="37" t="s">
        <v>232</v>
      </c>
    </row>
    <row r="2" spans="1:62" x14ac:dyDescent="0.4">
      <c r="A2"/>
      <c r="B2" s="38" t="s">
        <v>204</v>
      </c>
      <c r="C2"/>
      <c r="D2"/>
      <c r="E2"/>
      <c r="F2"/>
      <c r="G2"/>
      <c r="H2"/>
      <c r="I2"/>
      <c r="J2"/>
      <c r="K2"/>
      <c r="L2"/>
      <c r="M2"/>
      <c r="N2"/>
      <c r="O2"/>
      <c r="P2"/>
      <c r="Q2"/>
      <c r="R2"/>
    </row>
    <row r="3" spans="1:62" x14ac:dyDescent="0.4">
      <c r="A3"/>
      <c r="B3" t="s">
        <v>168</v>
      </c>
      <c r="C3"/>
      <c r="D3"/>
      <c r="E3"/>
      <c r="F3"/>
      <c r="G3"/>
      <c r="H3"/>
      <c r="I3"/>
      <c r="J3"/>
      <c r="K3"/>
      <c r="L3"/>
      <c r="M3"/>
      <c r="N3"/>
      <c r="O3"/>
      <c r="P3"/>
      <c r="Q3"/>
      <c r="R3"/>
    </row>
    <row r="4" spans="1:62" x14ac:dyDescent="0.4">
      <c r="A4"/>
      <c r="B4"/>
      <c r="C4"/>
      <c r="D4" s="19"/>
      <c r="E4" t="s">
        <v>46</v>
      </c>
      <c r="F4"/>
      <c r="G4" s="20"/>
      <c r="H4" t="s">
        <v>47</v>
      </c>
      <c r="J4"/>
      <c r="K4" s="21"/>
      <c r="L4" t="s">
        <v>48</v>
      </c>
      <c r="N4"/>
      <c r="O4" s="22"/>
      <c r="P4" t="s">
        <v>49</v>
      </c>
      <c r="R4"/>
      <c r="U4" s="34"/>
      <c r="V4" t="s">
        <v>148</v>
      </c>
      <c r="AY4" t="s">
        <v>157</v>
      </c>
      <c r="BB4" t="s">
        <v>158</v>
      </c>
      <c r="BE4" t="s">
        <v>159</v>
      </c>
      <c r="BH4" t="s">
        <v>160</v>
      </c>
    </row>
    <row r="5" spans="1:62" x14ac:dyDescent="0.4">
      <c r="A5"/>
      <c r="B5"/>
      <c r="C5"/>
      <c r="D5"/>
      <c r="E5"/>
      <c r="F5"/>
      <c r="G5"/>
      <c r="H5"/>
      <c r="I5"/>
      <c r="J5"/>
      <c r="K5"/>
      <c r="L5"/>
      <c r="M5"/>
      <c r="N5"/>
      <c r="O5"/>
      <c r="P5"/>
      <c r="Q5"/>
      <c r="R5"/>
      <c r="AY5" s="23" t="s">
        <v>50</v>
      </c>
      <c r="AZ5">
        <v>1</v>
      </c>
      <c r="BA5" t="e">
        <f>VLOOKUP(#REF!,AY5:AZ17,2,0)</f>
        <v>#REF!</v>
      </c>
      <c r="BB5" s="23" t="s">
        <v>50</v>
      </c>
      <c r="BC5">
        <v>1</v>
      </c>
      <c r="BD5" t="e">
        <f>VLOOKUP(#REF!,BB5:BC17,2,0)</f>
        <v>#REF!</v>
      </c>
      <c r="BE5" t="s">
        <v>51</v>
      </c>
      <c r="BF5">
        <v>1</v>
      </c>
      <c r="BG5" t="e">
        <f>VLOOKUP(#REF!,BE5:BF14,2,0)</f>
        <v>#REF!</v>
      </c>
      <c r="BH5" t="s">
        <v>51</v>
      </c>
      <c r="BI5">
        <v>1</v>
      </c>
      <c r="BJ5" t="e">
        <f>VLOOKUP(#REF!,BH5:BI14,2,0)</f>
        <v>#REF!</v>
      </c>
    </row>
    <row r="6" spans="1:62" ht="24.95" customHeight="1" x14ac:dyDescent="0.4">
      <c r="A6" s="24"/>
      <c r="B6" s="24"/>
      <c r="C6" s="24"/>
      <c r="D6"/>
      <c r="E6"/>
      <c r="F6"/>
      <c r="G6"/>
      <c r="H6"/>
      <c r="I6"/>
      <c r="J6"/>
      <c r="K6"/>
      <c r="L6"/>
      <c r="M6"/>
      <c r="N6"/>
      <c r="O6"/>
      <c r="P6"/>
      <c r="Q6"/>
      <c r="R6"/>
      <c r="AY6" t="s">
        <v>52</v>
      </c>
      <c r="AZ6">
        <v>2</v>
      </c>
      <c r="BB6" t="s">
        <v>52</v>
      </c>
      <c r="BC6">
        <v>2</v>
      </c>
      <c r="BE6" t="s">
        <v>53</v>
      </c>
      <c r="BF6">
        <v>2</v>
      </c>
      <c r="BH6" t="s">
        <v>53</v>
      </c>
      <c r="BI6">
        <v>2</v>
      </c>
    </row>
    <row r="7" spans="1:62" ht="24.95" customHeight="1" x14ac:dyDescent="0.4">
      <c r="A7" s="62" t="s">
        <v>146</v>
      </c>
      <c r="B7" s="62"/>
      <c r="C7" s="62"/>
      <c r="D7" s="62"/>
      <c r="E7" s="62"/>
      <c r="F7" s="62"/>
      <c r="G7" s="62"/>
      <c r="H7" s="62"/>
      <c r="I7" s="62"/>
      <c r="J7" s="62"/>
      <c r="K7" s="62"/>
      <c r="L7" s="62"/>
      <c r="M7" s="62"/>
      <c r="N7" s="62"/>
      <c r="O7" s="62"/>
      <c r="P7" s="62"/>
      <c r="Q7" s="62"/>
      <c r="R7" s="62"/>
      <c r="AY7" t="s">
        <v>54</v>
      </c>
      <c r="AZ7">
        <v>3</v>
      </c>
      <c r="BB7" t="s">
        <v>54</v>
      </c>
      <c r="BC7">
        <v>3</v>
      </c>
      <c r="BE7" t="s">
        <v>55</v>
      </c>
      <c r="BF7">
        <v>3</v>
      </c>
      <c r="BH7" t="s">
        <v>55</v>
      </c>
      <c r="BI7">
        <v>3</v>
      </c>
    </row>
    <row r="8" spans="1:62" ht="41.25" customHeight="1" x14ac:dyDescent="0.4">
      <c r="A8" s="60" t="s">
        <v>147</v>
      </c>
      <c r="B8" s="59"/>
      <c r="C8" s="59"/>
      <c r="D8" s="63"/>
      <c r="E8" s="64"/>
      <c r="F8" s="64"/>
      <c r="G8" s="64"/>
      <c r="H8" s="64"/>
      <c r="I8" s="64"/>
      <c r="J8" s="64"/>
      <c r="K8" s="64"/>
      <c r="L8" s="64"/>
      <c r="M8" s="64"/>
      <c r="N8" s="64"/>
      <c r="O8" s="64"/>
      <c r="P8" s="64"/>
      <c r="Q8" s="64"/>
      <c r="R8" s="65"/>
      <c r="AY8" t="s">
        <v>56</v>
      </c>
      <c r="AZ8">
        <v>4</v>
      </c>
      <c r="BB8" t="s">
        <v>56</v>
      </c>
      <c r="BC8">
        <v>4</v>
      </c>
      <c r="BE8" t="s">
        <v>57</v>
      </c>
      <c r="BF8">
        <v>4</v>
      </c>
      <c r="BH8" t="s">
        <v>57</v>
      </c>
      <c r="BI8">
        <v>4</v>
      </c>
    </row>
    <row r="9" spans="1:62" ht="24.95" customHeight="1" x14ac:dyDescent="0.4">
      <c r="AM9" t="s">
        <v>155</v>
      </c>
      <c r="AY9" t="s">
        <v>59</v>
      </c>
      <c r="AZ9">
        <v>5</v>
      </c>
      <c r="BB9" t="s">
        <v>59</v>
      </c>
      <c r="BC9">
        <v>5</v>
      </c>
      <c r="BE9" t="s">
        <v>60</v>
      </c>
      <c r="BF9">
        <v>5</v>
      </c>
      <c r="BH9" t="s">
        <v>149</v>
      </c>
      <c r="BI9">
        <v>5</v>
      </c>
    </row>
    <row r="10" spans="1:62" ht="24.95" customHeight="1" x14ac:dyDescent="0.4">
      <c r="AM10" t="s">
        <v>61</v>
      </c>
      <c r="AN10" t="s">
        <v>62</v>
      </c>
      <c r="AO10" t="s">
        <v>63</v>
      </c>
      <c r="AP10" t="s">
        <v>64</v>
      </c>
      <c r="AQ10" t="s">
        <v>65</v>
      </c>
      <c r="AR10" t="s">
        <v>66</v>
      </c>
      <c r="AS10" t="s">
        <v>67</v>
      </c>
      <c r="AT10" t="s">
        <v>68</v>
      </c>
      <c r="AU10" t="s">
        <v>69</v>
      </c>
      <c r="AV10" t="s">
        <v>170</v>
      </c>
      <c r="AW10" t="s">
        <v>171</v>
      </c>
      <c r="AX10" t="s">
        <v>172</v>
      </c>
      <c r="AY10" t="s">
        <v>70</v>
      </c>
      <c r="AZ10">
        <v>6</v>
      </c>
      <c r="BB10" t="s">
        <v>70</v>
      </c>
      <c r="BC10">
        <v>6</v>
      </c>
      <c r="BE10" t="s">
        <v>71</v>
      </c>
      <c r="BF10">
        <v>6</v>
      </c>
      <c r="BH10" t="s">
        <v>71</v>
      </c>
      <c r="BI10">
        <v>6</v>
      </c>
    </row>
    <row r="11" spans="1:62" ht="24.95" customHeight="1" x14ac:dyDescent="0.4">
      <c r="A11" s="62" t="s">
        <v>133</v>
      </c>
      <c r="B11" s="62"/>
      <c r="C11" s="62"/>
      <c r="D11" s="62"/>
      <c r="E11" s="62"/>
      <c r="F11" s="62"/>
      <c r="G11" s="62"/>
      <c r="H11" s="62"/>
      <c r="I11" s="62"/>
      <c r="J11" s="62"/>
      <c r="K11" s="62"/>
      <c r="L11" s="62"/>
      <c r="M11" s="62"/>
      <c r="N11" s="62"/>
      <c r="O11" s="62"/>
      <c r="P11" s="62"/>
      <c r="Q11" s="62"/>
      <c r="R11" s="62"/>
      <c r="AY11" t="s">
        <v>72</v>
      </c>
      <c r="AZ11">
        <v>7</v>
      </c>
      <c r="BB11" t="s">
        <v>72</v>
      </c>
      <c r="BC11">
        <v>7</v>
      </c>
      <c r="BE11" t="s">
        <v>73</v>
      </c>
      <c r="BF11">
        <v>7</v>
      </c>
      <c r="BH11" t="s">
        <v>73</v>
      </c>
      <c r="BI11">
        <v>7</v>
      </c>
    </row>
    <row r="12" spans="1:62" ht="24.95" customHeight="1" x14ac:dyDescent="0.4">
      <c r="A12" s="59" t="s">
        <v>200</v>
      </c>
      <c r="B12" s="59"/>
      <c r="C12" s="59"/>
      <c r="D12" s="53"/>
      <c r="E12" s="54"/>
      <c r="F12" s="54"/>
      <c r="G12" s="54"/>
      <c r="H12" s="54"/>
      <c r="I12" s="54"/>
      <c r="J12" s="54"/>
      <c r="K12" s="54"/>
      <c r="L12" s="54"/>
      <c r="M12" s="54"/>
      <c r="N12" s="54"/>
      <c r="O12" s="54"/>
      <c r="P12" s="54"/>
      <c r="Q12" s="54"/>
      <c r="R12" s="58"/>
      <c r="AM12" t="s">
        <v>156</v>
      </c>
      <c r="AY12" t="s">
        <v>75</v>
      </c>
      <c r="AZ12">
        <v>8</v>
      </c>
      <c r="BB12" t="s">
        <v>75</v>
      </c>
      <c r="BC12">
        <v>8</v>
      </c>
      <c r="BE12" t="s">
        <v>76</v>
      </c>
      <c r="BF12">
        <v>8</v>
      </c>
      <c r="BH12" t="s">
        <v>76</v>
      </c>
      <c r="BI12">
        <v>8</v>
      </c>
    </row>
    <row r="13" spans="1:62" ht="24.95" customHeight="1" x14ac:dyDescent="0.4">
      <c r="A13" s="59" t="s">
        <v>20</v>
      </c>
      <c r="B13" s="59"/>
      <c r="C13" s="59"/>
      <c r="D13" s="52"/>
      <c r="E13" s="52"/>
      <c r="F13" s="52"/>
      <c r="G13" s="52"/>
      <c r="H13" s="52"/>
      <c r="I13" s="52"/>
      <c r="J13" s="52"/>
      <c r="K13" s="52"/>
      <c r="L13" s="52"/>
      <c r="M13" s="52"/>
      <c r="N13" s="52"/>
      <c r="O13" s="52"/>
      <c r="P13" s="52"/>
      <c r="Q13" s="52"/>
      <c r="R13" s="52"/>
      <c r="AM13" t="s">
        <v>77</v>
      </c>
      <c r="AN13" t="s">
        <v>78</v>
      </c>
      <c r="AO13" t="s">
        <v>79</v>
      </c>
      <c r="AP13" t="s">
        <v>80</v>
      </c>
      <c r="AQ13" t="s">
        <v>81</v>
      </c>
      <c r="AR13" t="s">
        <v>82</v>
      </c>
      <c r="AS13" t="s">
        <v>83</v>
      </c>
      <c r="AT13" t="s">
        <v>84</v>
      </c>
      <c r="AU13" t="s">
        <v>85</v>
      </c>
      <c r="AV13" t="s">
        <v>173</v>
      </c>
      <c r="AW13" t="s">
        <v>174</v>
      </c>
      <c r="AX13" t="s">
        <v>175</v>
      </c>
      <c r="AY13" t="s">
        <v>86</v>
      </c>
      <c r="AZ13">
        <v>9</v>
      </c>
      <c r="BB13" t="s">
        <v>86</v>
      </c>
      <c r="BC13">
        <v>9</v>
      </c>
      <c r="BE13" t="s">
        <v>87</v>
      </c>
      <c r="BF13">
        <v>9</v>
      </c>
      <c r="BH13" t="s">
        <v>87</v>
      </c>
      <c r="BI13">
        <v>9</v>
      </c>
    </row>
    <row r="14" spans="1:62" ht="43.5" customHeight="1" x14ac:dyDescent="0.4">
      <c r="A14" s="60" t="s">
        <v>136</v>
      </c>
      <c r="B14" s="60"/>
      <c r="C14" s="60"/>
      <c r="D14" s="61"/>
      <c r="E14" s="61"/>
      <c r="F14" s="61"/>
      <c r="G14" s="61"/>
      <c r="H14" s="61"/>
      <c r="I14" s="61"/>
      <c r="J14" s="61"/>
      <c r="K14" s="61"/>
      <c r="L14" s="61"/>
      <c r="M14" s="61"/>
      <c r="N14" s="61"/>
      <c r="O14" s="61"/>
      <c r="P14" s="61"/>
      <c r="Q14" s="61"/>
      <c r="R14" s="61"/>
      <c r="S14" s="32" t="str">
        <f>IF(D14="有り","※本補助金は他の国の補助金と併用が出来ないため、有りの場合は申請不可です","")</f>
        <v/>
      </c>
      <c r="AM14" t="s">
        <v>88</v>
      </c>
      <c r="AO14" t="s">
        <v>89</v>
      </c>
      <c r="AP14" t="s">
        <v>90</v>
      </c>
      <c r="AQ14" t="s">
        <v>91</v>
      </c>
      <c r="AT14" t="s">
        <v>92</v>
      </c>
      <c r="AV14" t="s">
        <v>176</v>
      </c>
      <c r="AW14" t="s">
        <v>177</v>
      </c>
      <c r="AX14" t="s">
        <v>223</v>
      </c>
      <c r="AY14" t="s">
        <v>93</v>
      </c>
      <c r="AZ14">
        <v>10</v>
      </c>
      <c r="BB14" t="s">
        <v>93</v>
      </c>
      <c r="BC14">
        <v>10</v>
      </c>
      <c r="BE14" t="s">
        <v>94</v>
      </c>
      <c r="BF14">
        <v>10</v>
      </c>
      <c r="BH14" t="s">
        <v>94</v>
      </c>
      <c r="BI14">
        <v>10</v>
      </c>
    </row>
    <row r="15" spans="1:62" ht="24.95" customHeight="1" x14ac:dyDescent="0.4">
      <c r="A15" s="59" t="s">
        <v>137</v>
      </c>
      <c r="B15" s="59"/>
      <c r="C15" s="59"/>
      <c r="D15" s="52"/>
      <c r="E15" s="52"/>
      <c r="F15" s="52"/>
      <c r="G15" s="52"/>
      <c r="H15" s="52"/>
      <c r="I15" s="52"/>
      <c r="J15" s="52"/>
      <c r="K15" s="52"/>
      <c r="L15" s="52"/>
      <c r="M15" s="52"/>
      <c r="N15" s="52"/>
      <c r="O15" s="52"/>
      <c r="P15" s="52"/>
      <c r="Q15" s="52"/>
      <c r="R15" s="52"/>
      <c r="AM15" t="s">
        <v>95</v>
      </c>
      <c r="AO15" t="s">
        <v>96</v>
      </c>
      <c r="AP15" t="s">
        <v>97</v>
      </c>
      <c r="AQ15" t="s">
        <v>98</v>
      </c>
      <c r="AT15" t="s">
        <v>85</v>
      </c>
      <c r="AV15" t="s">
        <v>178</v>
      </c>
      <c r="AW15" t="s">
        <v>227</v>
      </c>
      <c r="AY15" t="s">
        <v>99</v>
      </c>
      <c r="AZ15">
        <v>11</v>
      </c>
      <c r="BB15" t="s">
        <v>99</v>
      </c>
      <c r="BC15">
        <v>11</v>
      </c>
    </row>
    <row r="16" spans="1:62" ht="24.95" customHeight="1" x14ac:dyDescent="0.4">
      <c r="A16" s="50" t="s">
        <v>132</v>
      </c>
      <c r="B16" s="50"/>
      <c r="C16" s="51"/>
      <c r="D16" s="52"/>
      <c r="E16" s="52"/>
      <c r="F16" s="52"/>
      <c r="G16" s="52"/>
      <c r="H16" s="52"/>
      <c r="I16" s="52"/>
      <c r="J16" s="52"/>
      <c r="K16" s="52"/>
      <c r="L16" s="52"/>
      <c r="M16" s="52"/>
      <c r="N16" s="52"/>
      <c r="O16" s="52"/>
      <c r="P16" s="52"/>
      <c r="Q16" s="52"/>
      <c r="R16" s="52"/>
      <c r="AM16" t="s">
        <v>100</v>
      </c>
      <c r="AP16" t="s">
        <v>179</v>
      </c>
      <c r="AQ16" t="s">
        <v>101</v>
      </c>
      <c r="AV16" t="s">
        <v>180</v>
      </c>
      <c r="AW16" t="s">
        <v>228</v>
      </c>
      <c r="AY16" t="s">
        <v>102</v>
      </c>
      <c r="AZ16">
        <v>12</v>
      </c>
      <c r="BB16" t="s">
        <v>102</v>
      </c>
      <c r="BC16">
        <v>12</v>
      </c>
    </row>
    <row r="17" spans="1:55" ht="24.95" customHeight="1" x14ac:dyDescent="0.4">
      <c r="A17" s="50" t="s">
        <v>138</v>
      </c>
      <c r="B17" s="50"/>
      <c r="C17" s="51"/>
      <c r="D17" s="52"/>
      <c r="E17" s="52"/>
      <c r="F17" s="52"/>
      <c r="G17" s="52"/>
      <c r="H17" s="52"/>
      <c r="I17" s="52"/>
      <c r="J17" s="52"/>
      <c r="K17" s="52"/>
      <c r="L17" s="52"/>
      <c r="M17" s="52"/>
      <c r="N17" s="52"/>
      <c r="O17" s="52"/>
      <c r="P17" s="52"/>
      <c r="Q17" s="52"/>
      <c r="R17" s="52"/>
      <c r="AQ17" t="s">
        <v>181</v>
      </c>
      <c r="AW17" t="s">
        <v>229</v>
      </c>
      <c r="AY17" t="s">
        <v>103</v>
      </c>
      <c r="AZ17">
        <v>13</v>
      </c>
      <c r="BB17" t="s">
        <v>103</v>
      </c>
      <c r="BC17">
        <v>13</v>
      </c>
    </row>
    <row r="18" spans="1:55" ht="24.95" customHeight="1" x14ac:dyDescent="0.4">
      <c r="A18" s="50" t="s">
        <v>58</v>
      </c>
      <c r="B18" s="50"/>
      <c r="C18" s="51"/>
      <c r="D18" s="52"/>
      <c r="E18" s="52"/>
      <c r="F18" s="52"/>
      <c r="G18" s="52"/>
      <c r="H18" s="52"/>
      <c r="I18" s="52"/>
      <c r="J18" s="52"/>
      <c r="K18" s="52"/>
      <c r="L18" s="52"/>
      <c r="M18" s="52"/>
      <c r="N18" s="52"/>
      <c r="O18" s="52"/>
      <c r="P18" s="52"/>
      <c r="Q18" s="52"/>
      <c r="R18" s="52"/>
      <c r="AQ18" t="s">
        <v>182</v>
      </c>
      <c r="AW18" t="s">
        <v>230</v>
      </c>
    </row>
    <row r="19" spans="1:55" ht="24.95" customHeight="1" x14ac:dyDescent="0.4">
      <c r="A19" s="50" t="s">
        <v>74</v>
      </c>
      <c r="B19" s="50"/>
      <c r="C19" s="51"/>
      <c r="D19" s="52"/>
      <c r="E19" s="52"/>
      <c r="F19" s="52"/>
      <c r="G19" s="52"/>
      <c r="H19" s="52"/>
      <c r="I19" s="52"/>
      <c r="J19" s="52"/>
      <c r="K19" s="52"/>
      <c r="L19" s="52"/>
      <c r="M19" s="52"/>
      <c r="N19" s="52"/>
      <c r="O19" s="52"/>
      <c r="P19" s="52"/>
      <c r="Q19" s="52"/>
      <c r="R19" s="52"/>
      <c r="AQ19" t="s">
        <v>183</v>
      </c>
    </row>
    <row r="20" spans="1:55" ht="24.95" customHeight="1" x14ac:dyDescent="0.4">
      <c r="A20" s="55" t="s">
        <v>131</v>
      </c>
      <c r="B20" s="50"/>
      <c r="C20" s="51"/>
      <c r="D20" s="53"/>
      <c r="E20" s="54"/>
      <c r="F20" s="54"/>
      <c r="G20" s="54"/>
      <c r="H20" s="54"/>
      <c r="I20" s="54"/>
      <c r="J20" s="56" t="s">
        <v>13</v>
      </c>
      <c r="K20" s="57"/>
      <c r="L20" s="54"/>
      <c r="M20" s="54"/>
      <c r="N20" s="54"/>
      <c r="O20" s="54"/>
      <c r="P20" s="54"/>
      <c r="Q20" s="54"/>
      <c r="R20" s="58"/>
      <c r="AQ20" t="s">
        <v>184</v>
      </c>
    </row>
    <row r="21" spans="1:55" ht="24.95" customHeight="1" x14ac:dyDescent="0.4">
      <c r="A21" s="50" t="s">
        <v>140</v>
      </c>
      <c r="B21" s="50"/>
      <c r="C21" s="51"/>
      <c r="D21" s="52"/>
      <c r="E21" s="52"/>
      <c r="F21" s="52"/>
      <c r="G21" s="52"/>
      <c r="H21" s="52"/>
      <c r="I21" s="52"/>
      <c r="J21" s="52"/>
      <c r="K21" s="52"/>
      <c r="L21" s="52"/>
      <c r="M21" s="52"/>
      <c r="N21" s="52"/>
      <c r="O21" s="52"/>
      <c r="P21" s="52"/>
      <c r="Q21" s="52"/>
      <c r="R21" s="52"/>
      <c r="AQ21" t="s">
        <v>185</v>
      </c>
    </row>
    <row r="22" spans="1:55" ht="24.95" customHeight="1" x14ac:dyDescent="0.4">
      <c r="A22" s="50" t="s">
        <v>142</v>
      </c>
      <c r="B22" s="50"/>
      <c r="C22" s="51"/>
      <c r="D22" s="53"/>
      <c r="E22" s="54"/>
      <c r="F22" s="54"/>
      <c r="G22" s="54"/>
      <c r="H22" s="54"/>
      <c r="I22" s="54"/>
      <c r="J22" s="54"/>
      <c r="K22" s="54"/>
      <c r="L22" s="54"/>
      <c r="M22" s="54"/>
      <c r="N22" s="54"/>
      <c r="O22" s="54"/>
      <c r="P22" s="54"/>
      <c r="Q22" s="54"/>
      <c r="R22" s="25" t="s">
        <v>143</v>
      </c>
      <c r="S22" s="41" t="s">
        <v>141</v>
      </c>
      <c r="T22" s="42"/>
      <c r="U22" s="43"/>
      <c r="V22" s="41" t="s">
        <v>202</v>
      </c>
      <c r="W22" s="42"/>
      <c r="X22" s="43"/>
      <c r="AQ22" t="s">
        <v>186</v>
      </c>
    </row>
    <row r="23" spans="1:55" ht="24.95" customHeight="1" x14ac:dyDescent="0.4">
      <c r="A23" s="47" t="s">
        <v>203</v>
      </c>
      <c r="B23" s="47"/>
      <c r="C23" s="47"/>
      <c r="D23" s="48"/>
      <c r="E23" s="49"/>
      <c r="F23" s="49"/>
      <c r="G23" s="49"/>
      <c r="H23" s="49"/>
      <c r="I23" s="49"/>
      <c r="J23" s="49"/>
      <c r="K23" s="49"/>
      <c r="L23" s="49"/>
      <c r="M23" s="49"/>
      <c r="N23" s="49"/>
      <c r="O23" s="49"/>
      <c r="P23" s="49"/>
      <c r="Q23" s="49"/>
      <c r="R23" s="25" t="s">
        <v>201</v>
      </c>
      <c r="S23" s="44" t="str">
        <f>IFERROR(VLOOKUP(D18&amp;D19&amp;D20&amp;L20&amp;D21&amp;D17,AS55:AT139,2,0),"")</f>
        <v/>
      </c>
      <c r="T23" s="45"/>
      <c r="U23" s="46"/>
      <c r="V23" s="44" t="e">
        <f>S23*D23</f>
        <v>#VALUE!</v>
      </c>
      <c r="W23" s="45"/>
      <c r="X23" s="46"/>
    </row>
    <row r="24" spans="1:55" ht="24.95" customHeight="1" x14ac:dyDescent="0.4">
      <c r="A24" s="26"/>
      <c r="B24" s="26"/>
      <c r="C24" s="26"/>
      <c r="D24" s="31"/>
      <c r="E24" s="31"/>
      <c r="F24" s="31"/>
      <c r="G24" s="31"/>
      <c r="H24" s="31"/>
      <c r="I24" s="31"/>
      <c r="J24" s="31"/>
      <c r="K24" s="31"/>
      <c r="L24" s="31"/>
      <c r="M24" s="31"/>
      <c r="N24" s="31"/>
      <c r="O24" s="31"/>
      <c r="P24" s="31"/>
      <c r="Q24" s="31"/>
      <c r="R24" s="31"/>
      <c r="AY24" t="s">
        <v>161</v>
      </c>
    </row>
    <row r="25" spans="1:55" ht="24.95" customHeight="1" x14ac:dyDescent="0.4">
      <c r="A25" s="35"/>
      <c r="B25" s="35"/>
      <c r="C25" s="35"/>
      <c r="D25" s="36"/>
      <c r="E25" s="36"/>
      <c r="F25" s="36"/>
      <c r="G25" s="36"/>
      <c r="H25" s="36"/>
      <c r="I25" s="36"/>
      <c r="J25" s="36"/>
      <c r="K25" s="36"/>
      <c r="L25" s="36"/>
      <c r="M25" s="36"/>
      <c r="N25" s="36"/>
      <c r="O25" s="36"/>
      <c r="P25" s="36"/>
      <c r="Q25" s="36"/>
      <c r="R25" s="36"/>
      <c r="AY25" t="s">
        <v>104</v>
      </c>
    </row>
    <row r="26" spans="1:55" ht="24.95" customHeight="1" x14ac:dyDescent="0.4">
      <c r="AY26" t="s">
        <v>108</v>
      </c>
    </row>
    <row r="27" spans="1:55" ht="24.95" customHeight="1" x14ac:dyDescent="0.4"/>
    <row r="28" spans="1:55" ht="24.95" customHeight="1" x14ac:dyDescent="0.4"/>
    <row r="29" spans="1:55" ht="24.95" customHeight="1" x14ac:dyDescent="0.4"/>
    <row r="30" spans="1:55" ht="24.95" customHeight="1" x14ac:dyDescent="0.4"/>
    <row r="31" spans="1:55" ht="24.95" customHeight="1" x14ac:dyDescent="0.4"/>
    <row r="32" spans="1:55" ht="24.95" customHeight="1" x14ac:dyDescent="0.4"/>
    <row r="33" spans="1:44" ht="24.95" customHeight="1" x14ac:dyDescent="0.4"/>
    <row r="34" spans="1:44" ht="24.95" customHeight="1" x14ac:dyDescent="0.4"/>
    <row r="35" spans="1:44" ht="24.95" customHeight="1" x14ac:dyDescent="0.4"/>
    <row r="36" spans="1:44" ht="24.95" customHeight="1" x14ac:dyDescent="0.4"/>
    <row r="37" spans="1:44" ht="24.95" customHeight="1" x14ac:dyDescent="0.4"/>
    <row r="38" spans="1:44" ht="24.95" customHeight="1" x14ac:dyDescent="0.4"/>
    <row r="39" spans="1:44" ht="24.95" customHeight="1" x14ac:dyDescent="0.4">
      <c r="S39" s="23"/>
      <c r="T39" s="23"/>
      <c r="U39" s="23"/>
      <c r="V39" s="23"/>
      <c r="W39" s="23"/>
      <c r="X39" s="23"/>
      <c r="Y39" s="23"/>
      <c r="Z39" s="23"/>
      <c r="AA39" s="23"/>
      <c r="AB39" s="23"/>
      <c r="AC39" s="23"/>
      <c r="AD39" s="23"/>
      <c r="AE39" s="23"/>
      <c r="AF39" s="23"/>
      <c r="AG39" s="23"/>
      <c r="AH39" s="23"/>
      <c r="AI39" s="23"/>
      <c r="AJ39" s="23"/>
      <c r="AK39" s="23"/>
    </row>
    <row r="40" spans="1:44" s="23" customFormat="1" ht="24.95" customHeight="1" x14ac:dyDescent="0.4">
      <c r="A40" s="27"/>
      <c r="B40" s="27"/>
      <c r="C40" s="27"/>
      <c r="D40" s="27"/>
      <c r="E40" s="27"/>
      <c r="F40" s="27"/>
      <c r="G40" s="27"/>
      <c r="H40" s="27"/>
      <c r="I40" s="27"/>
      <c r="J40" s="27"/>
      <c r="K40" s="27"/>
      <c r="L40" s="27"/>
      <c r="M40" s="27"/>
      <c r="N40" s="27"/>
      <c r="O40" s="27"/>
      <c r="P40" s="27"/>
      <c r="Q40" s="27"/>
      <c r="R40" s="27"/>
      <c r="S40"/>
      <c r="T40"/>
      <c r="U40"/>
      <c r="V40"/>
      <c r="W40"/>
      <c r="X40"/>
      <c r="Y40"/>
      <c r="Z40"/>
      <c r="AA40"/>
      <c r="AB40"/>
      <c r="AC40"/>
      <c r="AD40"/>
      <c r="AE40"/>
      <c r="AF40"/>
      <c r="AG40"/>
      <c r="AH40"/>
      <c r="AI40"/>
      <c r="AJ40"/>
      <c r="AK40"/>
      <c r="AR40"/>
    </row>
    <row r="41" spans="1:44" ht="24.95" customHeight="1" x14ac:dyDescent="0.4">
      <c r="AR41" s="23"/>
    </row>
    <row r="42" spans="1:44" ht="24.95" customHeight="1" x14ac:dyDescent="0.4"/>
    <row r="43" spans="1:44" ht="24.95" customHeight="1" x14ac:dyDescent="0.4"/>
    <row r="44" spans="1:44" ht="24.95" customHeight="1" x14ac:dyDescent="0.4"/>
    <row r="45" spans="1:44" ht="24.95" customHeight="1" x14ac:dyDescent="0.4"/>
    <row r="46" spans="1:44" ht="24.95" customHeight="1" x14ac:dyDescent="0.4"/>
    <row r="47" spans="1:44" ht="24.95" customHeight="1" x14ac:dyDescent="0.4"/>
    <row r="48" spans="1:44" ht="24.95" customHeight="1" x14ac:dyDescent="0.4"/>
    <row r="49" spans="19:55" ht="24.95" customHeight="1" x14ac:dyDescent="0.4"/>
    <row r="50" spans="19:55" ht="24.95" customHeight="1" x14ac:dyDescent="0.4"/>
    <row r="51" spans="19:55" ht="24.95" customHeight="1" x14ac:dyDescent="0.4"/>
    <row r="52" spans="19:55" ht="24.95" customHeight="1" x14ac:dyDescent="0.4"/>
    <row r="53" spans="19:55" ht="24.95" customHeight="1" x14ac:dyDescent="0.4">
      <c r="AM53" t="s">
        <v>162</v>
      </c>
      <c r="AW53" t="s">
        <v>154</v>
      </c>
      <c r="BC53" t="s">
        <v>153</v>
      </c>
    </row>
    <row r="54" spans="19:55" ht="24.95" customHeight="1" x14ac:dyDescent="0.4">
      <c r="AM54" t="s">
        <v>155</v>
      </c>
      <c r="AN54" t="s">
        <v>156</v>
      </c>
      <c r="AO54" t="s">
        <v>163</v>
      </c>
      <c r="AP54" t="s">
        <v>163</v>
      </c>
      <c r="AQ54" t="s">
        <v>164</v>
      </c>
      <c r="AR54" t="s">
        <v>165</v>
      </c>
      <c r="AS54" t="s">
        <v>166</v>
      </c>
      <c r="AT54" t="s">
        <v>167</v>
      </c>
      <c r="AW54" t="s">
        <v>112</v>
      </c>
      <c r="BC54" t="s">
        <v>105</v>
      </c>
    </row>
    <row r="55" spans="19:55" ht="24.95" customHeight="1" x14ac:dyDescent="0.4">
      <c r="AM55" t="s">
        <v>61</v>
      </c>
      <c r="AN55" t="s">
        <v>77</v>
      </c>
      <c r="AP55" t="s">
        <v>112</v>
      </c>
      <c r="AR55" t="s">
        <v>134</v>
      </c>
      <c r="AS55" t="str">
        <f t="shared" ref="AS55:AS118" si="0">AM55&amp;AN55&amp;AO55&amp;AP55&amp;AQ55&amp;AR55</f>
        <v>DFSKor不明F1Vfumei事業用</v>
      </c>
      <c r="AT55" s="28">
        <v>1221000</v>
      </c>
      <c r="AW55" t="s">
        <v>109</v>
      </c>
      <c r="BC55" t="s">
        <v>106</v>
      </c>
    </row>
    <row r="56" spans="19:55" ht="24.95" customHeight="1" x14ac:dyDescent="0.4">
      <c r="AM56" t="s">
        <v>61</v>
      </c>
      <c r="AN56" t="s">
        <v>77</v>
      </c>
      <c r="AP56" t="s">
        <v>112</v>
      </c>
      <c r="AR56" t="s">
        <v>135</v>
      </c>
      <c r="AS56" t="str">
        <f t="shared" si="0"/>
        <v>DFSKor不明F1Vfumei自家用</v>
      </c>
      <c r="AT56" s="28">
        <v>1109000</v>
      </c>
      <c r="AW56" t="s">
        <v>113</v>
      </c>
      <c r="BC56" t="s">
        <v>107</v>
      </c>
    </row>
    <row r="57" spans="19:55" ht="46.5" customHeight="1" x14ac:dyDescent="0.4">
      <c r="AM57" t="s">
        <v>61</v>
      </c>
      <c r="AN57" t="s">
        <v>88</v>
      </c>
      <c r="AP57" t="s">
        <v>112</v>
      </c>
      <c r="AR57" t="s">
        <v>134</v>
      </c>
      <c r="AS57" t="str">
        <f t="shared" si="0"/>
        <v>DFSKor不明F1Tfumei事業用</v>
      </c>
      <c r="AT57" s="28">
        <v>1007000</v>
      </c>
      <c r="AW57" t="s">
        <v>115</v>
      </c>
      <c r="BC57" t="s">
        <v>187</v>
      </c>
    </row>
    <row r="58" spans="19:55" ht="24.95" customHeight="1" x14ac:dyDescent="0.4">
      <c r="AM58" t="s">
        <v>61</v>
      </c>
      <c r="AN58" t="s">
        <v>88</v>
      </c>
      <c r="AP58" t="s">
        <v>112</v>
      </c>
      <c r="AR58" t="s">
        <v>135</v>
      </c>
      <c r="AS58" t="str">
        <f t="shared" si="0"/>
        <v>DFSKor不明F1Tfumei自家用</v>
      </c>
      <c r="AT58" s="28">
        <v>895000</v>
      </c>
      <c r="AW58" t="s">
        <v>116</v>
      </c>
    </row>
    <row r="59" spans="19:55" ht="49.5" customHeight="1" x14ac:dyDescent="0.4">
      <c r="AM59" t="s">
        <v>61</v>
      </c>
      <c r="AN59" t="s">
        <v>95</v>
      </c>
      <c r="AP59" t="s">
        <v>112</v>
      </c>
      <c r="AR59" t="s">
        <v>134</v>
      </c>
      <c r="AS59" t="str">
        <f t="shared" si="0"/>
        <v>DFSKor不明F1VSfumei事業用</v>
      </c>
      <c r="AT59" s="28">
        <v>1821000</v>
      </c>
      <c r="AW59" t="s">
        <v>117</v>
      </c>
    </row>
    <row r="60" spans="19:55" ht="24.95" customHeight="1" x14ac:dyDescent="0.4">
      <c r="AM60" t="s">
        <v>61</v>
      </c>
      <c r="AN60" t="s">
        <v>95</v>
      </c>
      <c r="AP60" t="s">
        <v>112</v>
      </c>
      <c r="AR60" t="s">
        <v>135</v>
      </c>
      <c r="AS60" t="str">
        <f t="shared" si="0"/>
        <v>DFSKor不明F1VSfumei自家用</v>
      </c>
      <c r="AT60" s="28">
        <v>1709000</v>
      </c>
      <c r="AW60" t="s">
        <v>188</v>
      </c>
    </row>
    <row r="61" spans="19:55" ht="24.95" customHeight="1" x14ac:dyDescent="0.4">
      <c r="S61" s="29"/>
      <c r="AM61" t="s">
        <v>61</v>
      </c>
      <c r="AN61" t="s">
        <v>100</v>
      </c>
      <c r="AP61" t="s">
        <v>112</v>
      </c>
      <c r="AR61" t="s">
        <v>134</v>
      </c>
      <c r="AS61" t="str">
        <f t="shared" si="0"/>
        <v>DFSKor不明F1TSfumei事業用</v>
      </c>
      <c r="AT61" s="28">
        <v>1607000</v>
      </c>
      <c r="AW61" t="s">
        <v>189</v>
      </c>
    </row>
    <row r="62" spans="19:55" ht="24.95" customHeight="1" x14ac:dyDescent="0.4">
      <c r="AM62" t="s">
        <v>61</v>
      </c>
      <c r="AN62" t="s">
        <v>100</v>
      </c>
      <c r="AP62" t="s">
        <v>112</v>
      </c>
      <c r="AR62" t="s">
        <v>135</v>
      </c>
      <c r="AS62" t="str">
        <f t="shared" si="0"/>
        <v>DFSKor不明F1TSfumei自家用</v>
      </c>
      <c r="AT62" s="28">
        <v>1495000</v>
      </c>
      <c r="AW62" t="s">
        <v>118</v>
      </c>
    </row>
    <row r="63" spans="19:55" ht="24.75" customHeight="1" x14ac:dyDescent="0.4">
      <c r="AM63" t="s">
        <v>62</v>
      </c>
      <c r="AN63" t="s">
        <v>78</v>
      </c>
      <c r="AP63" t="s">
        <v>112</v>
      </c>
      <c r="AR63" t="s">
        <v>134</v>
      </c>
      <c r="AS63" t="str">
        <f t="shared" si="0"/>
        <v>柳州五菱ASF2.0fumei事業用</v>
      </c>
      <c r="AT63" s="28">
        <v>1160000</v>
      </c>
      <c r="AW63" t="s">
        <v>119</v>
      </c>
      <c r="AX63" s="23"/>
      <c r="AY63" s="23"/>
      <c r="AZ63" s="23"/>
    </row>
    <row r="64" spans="19:55" ht="24.75" customHeight="1" x14ac:dyDescent="0.4">
      <c r="AM64" t="s">
        <v>62</v>
      </c>
      <c r="AN64" t="s">
        <v>78</v>
      </c>
      <c r="AO64" t="s">
        <v>105</v>
      </c>
      <c r="AP64" t="s">
        <v>109</v>
      </c>
      <c r="AR64" t="s">
        <v>134</v>
      </c>
      <c r="AS64" t="str">
        <f t="shared" si="0"/>
        <v>柳州五菱ASF2.0ZABWA20VP事業用</v>
      </c>
      <c r="AT64" s="28">
        <v>1160000</v>
      </c>
      <c r="AW64" t="s">
        <v>120</v>
      </c>
    </row>
    <row r="65" spans="19:49" ht="24.95" customHeight="1" x14ac:dyDescent="0.4">
      <c r="AM65" t="s">
        <v>139</v>
      </c>
      <c r="AN65" t="s">
        <v>79</v>
      </c>
      <c r="AP65" t="s">
        <v>112</v>
      </c>
      <c r="AR65" t="s">
        <v>134</v>
      </c>
      <c r="AS65" t="str">
        <f t="shared" si="0"/>
        <v>CENNTROor不明ELEMO-Kfumei事業用</v>
      </c>
      <c r="AT65" s="28">
        <v>1040000</v>
      </c>
      <c r="AW65" t="s">
        <v>121</v>
      </c>
    </row>
    <row r="66" spans="19:49" ht="24.95" customHeight="1" x14ac:dyDescent="0.4">
      <c r="AM66" t="s">
        <v>139</v>
      </c>
      <c r="AN66" t="s">
        <v>89</v>
      </c>
      <c r="AP66" t="s">
        <v>112</v>
      </c>
      <c r="AR66" t="s">
        <v>134</v>
      </c>
      <c r="AS66" t="str">
        <f t="shared" si="0"/>
        <v>CENNTROor不明ELEMOfumei事業用</v>
      </c>
      <c r="AT66" s="28">
        <v>1259000</v>
      </c>
      <c r="AW66" s="23" t="s">
        <v>122</v>
      </c>
    </row>
    <row r="67" spans="19:49" ht="24.95" customHeight="1" x14ac:dyDescent="0.4">
      <c r="T67" s="30"/>
      <c r="U67" s="30"/>
      <c r="V67" s="30"/>
      <c r="AM67" t="s">
        <v>139</v>
      </c>
      <c r="AN67" t="s">
        <v>96</v>
      </c>
      <c r="AP67" t="s">
        <v>112</v>
      </c>
      <c r="AR67" t="s">
        <v>134</v>
      </c>
      <c r="AS67" t="str">
        <f t="shared" si="0"/>
        <v>CENNTROor不明ELEMO-Lfumei事業用</v>
      </c>
      <c r="AT67" s="28">
        <v>1276000</v>
      </c>
      <c r="AW67" t="s">
        <v>123</v>
      </c>
    </row>
    <row r="68" spans="19:49" ht="24.95" customHeight="1" x14ac:dyDescent="0.4">
      <c r="S68" s="33"/>
      <c r="T68" s="33"/>
      <c r="U68" s="33"/>
      <c r="V68" s="33"/>
      <c r="W68" s="33"/>
      <c r="X68" s="33"/>
      <c r="AM68" t="s">
        <v>139</v>
      </c>
      <c r="AN68" t="s">
        <v>96</v>
      </c>
      <c r="AP68" t="s">
        <v>112</v>
      </c>
      <c r="AR68" t="s">
        <v>135</v>
      </c>
      <c r="AS68" t="str">
        <f t="shared" si="0"/>
        <v>CENNTROor不明ELEMO-Lfumei自家用</v>
      </c>
      <c r="AT68" s="28">
        <v>1164000</v>
      </c>
      <c r="AW68" t="s">
        <v>124</v>
      </c>
    </row>
    <row r="69" spans="19:49" ht="24.95" customHeight="1" x14ac:dyDescent="0.4">
      <c r="S69" s="33"/>
      <c r="T69" s="33"/>
      <c r="U69" s="33"/>
      <c r="V69" s="33"/>
      <c r="W69" s="33"/>
      <c r="X69" s="33"/>
      <c r="AM69" t="s">
        <v>64</v>
      </c>
      <c r="AN69" t="s">
        <v>80</v>
      </c>
      <c r="AP69" t="s">
        <v>112</v>
      </c>
      <c r="AR69" t="s">
        <v>134</v>
      </c>
      <c r="AS69" t="str">
        <f t="shared" si="0"/>
        <v>不明OHKUMA-LV270Lfumei事業用</v>
      </c>
      <c r="AT69" s="28">
        <v>1468000</v>
      </c>
      <c r="AW69" t="s">
        <v>125</v>
      </c>
    </row>
    <row r="70" spans="19:49" ht="24.95" customHeight="1" x14ac:dyDescent="0.4">
      <c r="AM70" t="s">
        <v>64</v>
      </c>
      <c r="AN70" t="s">
        <v>90</v>
      </c>
      <c r="AP70" t="s">
        <v>112</v>
      </c>
      <c r="AR70" t="s">
        <v>134</v>
      </c>
      <c r="AS70" t="str">
        <f t="shared" si="0"/>
        <v>不明OHKUMA-TX200Lfumei事業用</v>
      </c>
      <c r="AT70" s="28">
        <v>540000</v>
      </c>
      <c r="AW70" t="s">
        <v>110</v>
      </c>
    </row>
    <row r="71" spans="19:49" ht="24.95" customHeight="1" x14ac:dyDescent="0.4">
      <c r="AM71" t="s">
        <v>64</v>
      </c>
      <c r="AN71" t="s">
        <v>97</v>
      </c>
      <c r="AP71" t="s">
        <v>112</v>
      </c>
      <c r="AR71" t="s">
        <v>134</v>
      </c>
      <c r="AS71" t="str">
        <f t="shared" si="0"/>
        <v>不明WS5040XXYBEVfumei事業用</v>
      </c>
      <c r="AT71" s="28">
        <v>2912000</v>
      </c>
      <c r="AW71" t="s">
        <v>111</v>
      </c>
    </row>
    <row r="72" spans="19:49" ht="24.95" customHeight="1" x14ac:dyDescent="0.4">
      <c r="AM72" t="s">
        <v>64</v>
      </c>
      <c r="AN72" t="s">
        <v>97</v>
      </c>
      <c r="AP72" t="s">
        <v>112</v>
      </c>
      <c r="AR72" t="s">
        <v>135</v>
      </c>
      <c r="AS72" t="str">
        <f t="shared" si="0"/>
        <v>不明WS5040XXYBEVfumei自家用</v>
      </c>
      <c r="AT72" s="28">
        <v>2800000</v>
      </c>
      <c r="AW72" t="s">
        <v>126</v>
      </c>
    </row>
    <row r="73" spans="19:49" ht="24.95" customHeight="1" x14ac:dyDescent="0.4">
      <c r="AM73" t="s">
        <v>65</v>
      </c>
      <c r="AN73" t="s">
        <v>81</v>
      </c>
      <c r="AO73" t="s">
        <v>105</v>
      </c>
      <c r="AP73" t="s">
        <v>113</v>
      </c>
      <c r="AR73" t="s">
        <v>134</v>
      </c>
      <c r="AS73" t="str">
        <f t="shared" si="0"/>
        <v>三菱MINICAB MiEV 2シーターZABU68VHLDDD事業用</v>
      </c>
      <c r="AT73" s="28">
        <v>959000</v>
      </c>
      <c r="AW73" t="s">
        <v>127</v>
      </c>
    </row>
    <row r="74" spans="19:49" ht="24.95" customHeight="1" x14ac:dyDescent="0.4">
      <c r="AM74" t="s">
        <v>65</v>
      </c>
      <c r="AN74" t="s">
        <v>91</v>
      </c>
      <c r="AO74" t="s">
        <v>105</v>
      </c>
      <c r="AP74" t="s">
        <v>115</v>
      </c>
      <c r="AR74" t="s">
        <v>134</v>
      </c>
      <c r="AS74" t="str">
        <f t="shared" si="0"/>
        <v>三菱MINICAB MiEV 4シーターZABU68VHLDDA事業用</v>
      </c>
      <c r="AT74" s="28">
        <v>972000</v>
      </c>
      <c r="AW74" t="s">
        <v>128</v>
      </c>
    </row>
    <row r="75" spans="19:49" ht="24.95" customHeight="1" x14ac:dyDescent="0.4">
      <c r="AM75" t="s">
        <v>65</v>
      </c>
      <c r="AN75" t="s">
        <v>98</v>
      </c>
      <c r="AO75" t="s">
        <v>105</v>
      </c>
      <c r="AP75" t="s">
        <v>116</v>
      </c>
      <c r="AR75" t="s">
        <v>134</v>
      </c>
      <c r="AS75" t="str">
        <f t="shared" si="0"/>
        <v>三菱MINICAB EV 2シーターZABU69VHLDDG事業用</v>
      </c>
      <c r="AT75" s="28">
        <v>784000</v>
      </c>
      <c r="AW75" t="s">
        <v>129</v>
      </c>
    </row>
    <row r="76" spans="19:49" ht="24.95" customHeight="1" x14ac:dyDescent="0.4">
      <c r="AM76" t="s">
        <v>65</v>
      </c>
      <c r="AN76" t="s">
        <v>101</v>
      </c>
      <c r="AO76" t="s">
        <v>105</v>
      </c>
      <c r="AP76" t="s">
        <v>117</v>
      </c>
      <c r="AR76" t="s">
        <v>134</v>
      </c>
      <c r="AS76" t="str">
        <f t="shared" si="0"/>
        <v>三菱MINICAB EV 4シーターZABU69VHLDDF事業用</v>
      </c>
      <c r="AT76" s="28">
        <v>818000</v>
      </c>
      <c r="AW76" t="s">
        <v>130</v>
      </c>
    </row>
    <row r="77" spans="19:49" ht="24.95" customHeight="1" x14ac:dyDescent="0.4">
      <c r="AM77" t="s">
        <v>65</v>
      </c>
      <c r="AN77" t="s">
        <v>98</v>
      </c>
      <c r="AO77" t="s">
        <v>105</v>
      </c>
      <c r="AP77" t="s">
        <v>188</v>
      </c>
      <c r="AR77" t="s">
        <v>134</v>
      </c>
      <c r="AS77" t="str">
        <f t="shared" si="0"/>
        <v>三菱MINICAB EV 2シーターZABU69VHLDDI事業用</v>
      </c>
      <c r="AT77" s="28">
        <v>1002000</v>
      </c>
      <c r="AW77" t="s">
        <v>190</v>
      </c>
    </row>
    <row r="78" spans="19:49" ht="24.95" customHeight="1" x14ac:dyDescent="0.4">
      <c r="AM78" t="s">
        <v>65</v>
      </c>
      <c r="AN78" t="s">
        <v>101</v>
      </c>
      <c r="AO78" t="s">
        <v>105</v>
      </c>
      <c r="AP78" t="s">
        <v>189</v>
      </c>
      <c r="AR78" t="s">
        <v>134</v>
      </c>
      <c r="AS78" t="str">
        <f t="shared" si="0"/>
        <v>三菱MINICAB EV 4シーターZABU69VHLDDH事業用</v>
      </c>
      <c r="AT78" s="28">
        <v>1035000</v>
      </c>
      <c r="AW78" t="s">
        <v>191</v>
      </c>
    </row>
    <row r="79" spans="19:49" ht="24.95" customHeight="1" x14ac:dyDescent="0.4">
      <c r="AM79" t="s">
        <v>65</v>
      </c>
      <c r="AN79" t="s">
        <v>181</v>
      </c>
      <c r="AO79" t="s">
        <v>198</v>
      </c>
      <c r="AP79" t="s">
        <v>196</v>
      </c>
      <c r="AR79" t="s">
        <v>134</v>
      </c>
      <c r="AS79" t="str">
        <f t="shared" si="0"/>
        <v>三菱23MYeKクロス EV（Gビジネスパッケージグレード）ZAAB5AWLDCB事業用</v>
      </c>
      <c r="AT79" s="28">
        <v>769000</v>
      </c>
      <c r="AW79" t="s">
        <v>192</v>
      </c>
    </row>
    <row r="80" spans="19:49" ht="24.95" customHeight="1" x14ac:dyDescent="0.4">
      <c r="AM80" t="s">
        <v>65</v>
      </c>
      <c r="AN80" t="s">
        <v>182</v>
      </c>
      <c r="AO80" t="s">
        <v>198</v>
      </c>
      <c r="AP80" t="s">
        <v>196</v>
      </c>
      <c r="AR80" t="s">
        <v>134</v>
      </c>
      <c r="AS80" t="str">
        <f t="shared" si="0"/>
        <v>三菱23MYeKクロス EV（Gグレード）ZAAB5AWLDCB事業用</v>
      </c>
      <c r="AT80" s="28">
        <v>769000</v>
      </c>
      <c r="AW80" t="s">
        <v>193</v>
      </c>
    </row>
    <row r="81" spans="39:49" ht="24.95" customHeight="1" x14ac:dyDescent="0.4">
      <c r="AM81" t="s">
        <v>65</v>
      </c>
      <c r="AN81" t="s">
        <v>183</v>
      </c>
      <c r="AO81" t="s">
        <v>198</v>
      </c>
      <c r="AP81" t="s">
        <v>197</v>
      </c>
      <c r="AR81" t="s">
        <v>134</v>
      </c>
      <c r="AS81" t="str">
        <f t="shared" si="0"/>
        <v>三菱23MYeKクロス EV（Pグレード）ZAAB5AWLDEB事業用</v>
      </c>
      <c r="AT81" s="28">
        <v>769000</v>
      </c>
      <c r="AW81" t="s">
        <v>194</v>
      </c>
    </row>
    <row r="82" spans="39:49" ht="24.95" customHeight="1" x14ac:dyDescent="0.4">
      <c r="AM82" t="s">
        <v>65</v>
      </c>
      <c r="AN82" t="s">
        <v>184</v>
      </c>
      <c r="AO82" t="s">
        <v>198</v>
      </c>
      <c r="AP82" t="s">
        <v>196</v>
      </c>
      <c r="AR82" t="s">
        <v>134</v>
      </c>
      <c r="AS82" t="str">
        <f t="shared" si="0"/>
        <v>三菱25MYeKクロス EV（Gビジネスパッケージグレード）ZAAB5AWLDCB事業用</v>
      </c>
      <c r="AT82" s="28">
        <v>782000</v>
      </c>
      <c r="AW82" t="s">
        <v>195</v>
      </c>
    </row>
    <row r="83" spans="39:49" ht="24.95" customHeight="1" x14ac:dyDescent="0.4">
      <c r="AM83" t="s">
        <v>65</v>
      </c>
      <c r="AN83" t="s">
        <v>185</v>
      </c>
      <c r="AO83" t="s">
        <v>198</v>
      </c>
      <c r="AP83" t="s">
        <v>196</v>
      </c>
      <c r="AR83" t="s">
        <v>134</v>
      </c>
      <c r="AS83" t="str">
        <f t="shared" si="0"/>
        <v>三菱25MYeKクロス EV（Gグレード）ZAAB5AWLDCB事業用</v>
      </c>
      <c r="AT83" s="28">
        <v>782000</v>
      </c>
      <c r="AW83" t="s">
        <v>224</v>
      </c>
    </row>
    <row r="84" spans="39:49" ht="24.95" customHeight="1" x14ac:dyDescent="0.4">
      <c r="AM84" t="s">
        <v>65</v>
      </c>
      <c r="AN84" t="s">
        <v>186</v>
      </c>
      <c r="AO84" t="s">
        <v>198</v>
      </c>
      <c r="AP84" t="s">
        <v>197</v>
      </c>
      <c r="AR84" t="s">
        <v>134</v>
      </c>
      <c r="AS84" t="str">
        <f t="shared" si="0"/>
        <v>三菱25MYeKクロス EV（Pグレード）ZAAB5AWLDEB事業用</v>
      </c>
      <c r="AT84" s="28">
        <v>782000</v>
      </c>
      <c r="AW84" t="s">
        <v>225</v>
      </c>
    </row>
    <row r="85" spans="39:49" ht="24.95" customHeight="1" x14ac:dyDescent="0.4">
      <c r="AM85" t="s">
        <v>66</v>
      </c>
      <c r="AN85" t="s">
        <v>82</v>
      </c>
      <c r="AO85" t="s">
        <v>105</v>
      </c>
      <c r="AP85" t="s">
        <v>118</v>
      </c>
      <c r="AR85" t="s">
        <v>134</v>
      </c>
      <c r="AS85" t="str">
        <f t="shared" si="0"/>
        <v>日野デュトロZ EVZABXED100V事業用</v>
      </c>
      <c r="AT85" s="28">
        <v>5165000</v>
      </c>
      <c r="AW85" t="s">
        <v>114</v>
      </c>
    </row>
    <row r="86" spans="39:49" ht="24.95" customHeight="1" x14ac:dyDescent="0.4">
      <c r="AM86" t="s">
        <v>66</v>
      </c>
      <c r="AN86" t="s">
        <v>82</v>
      </c>
      <c r="AO86" t="s">
        <v>105</v>
      </c>
      <c r="AP86" t="s">
        <v>118</v>
      </c>
      <c r="AR86" t="s">
        <v>135</v>
      </c>
      <c r="AS86" t="str">
        <f t="shared" si="0"/>
        <v>日野デュトロZ EVZABXED100V自家用</v>
      </c>
      <c r="AT86" s="28">
        <v>5053000</v>
      </c>
      <c r="AW86" t="s">
        <v>196</v>
      </c>
    </row>
    <row r="87" spans="39:49" ht="24.95" customHeight="1" x14ac:dyDescent="0.4">
      <c r="AM87" t="s">
        <v>66</v>
      </c>
      <c r="AN87" t="s">
        <v>82</v>
      </c>
      <c r="AO87" t="s">
        <v>105</v>
      </c>
      <c r="AP87" t="s">
        <v>119</v>
      </c>
      <c r="AR87" t="s">
        <v>134</v>
      </c>
      <c r="AS87" t="str">
        <f t="shared" si="0"/>
        <v>日野デュトロZ EVZABXED100事業用</v>
      </c>
      <c r="AT87" s="28">
        <v>5165000</v>
      </c>
      <c r="AW87" t="s">
        <v>197</v>
      </c>
    </row>
    <row r="88" spans="39:49" ht="24.95" customHeight="1" x14ac:dyDescent="0.4">
      <c r="AM88" t="s">
        <v>66</v>
      </c>
      <c r="AN88" t="s">
        <v>82</v>
      </c>
      <c r="AO88" t="s">
        <v>105</v>
      </c>
      <c r="AP88" t="s">
        <v>119</v>
      </c>
      <c r="AR88" t="s">
        <v>135</v>
      </c>
      <c r="AS88" t="str">
        <f t="shared" si="0"/>
        <v>日野デュトロZ EVZABXED100自家用</v>
      </c>
      <c r="AT88" s="28">
        <v>5053000</v>
      </c>
      <c r="AW88" t="s">
        <v>231</v>
      </c>
    </row>
    <row r="89" spans="39:49" ht="24.95" customHeight="1" x14ac:dyDescent="0.4">
      <c r="AM89" t="s">
        <v>67</v>
      </c>
      <c r="AN89" t="s">
        <v>83</v>
      </c>
      <c r="AO89" t="s">
        <v>105</v>
      </c>
      <c r="AP89" t="s">
        <v>120</v>
      </c>
      <c r="AQ89" t="s">
        <v>144</v>
      </c>
      <c r="AR89" t="s">
        <v>134</v>
      </c>
      <c r="AS89" t="str">
        <f t="shared" si="0"/>
        <v>三菱ふそうeCanterZABFEAVKS事業用</v>
      </c>
      <c r="AT89" s="28">
        <v>5131000</v>
      </c>
    </row>
    <row r="90" spans="39:49" ht="24.95" customHeight="1" x14ac:dyDescent="0.4">
      <c r="AM90" t="s">
        <v>67</v>
      </c>
      <c r="AN90" t="s">
        <v>83</v>
      </c>
      <c r="AO90" t="s">
        <v>105</v>
      </c>
      <c r="AP90" t="s">
        <v>120</v>
      </c>
      <c r="AQ90" t="s">
        <v>144</v>
      </c>
      <c r="AR90" t="s">
        <v>135</v>
      </c>
      <c r="AS90" t="str">
        <f t="shared" si="0"/>
        <v>三菱ふそうeCanterZABFEAVKS自家用</v>
      </c>
      <c r="AT90" s="28">
        <v>5019000</v>
      </c>
    </row>
    <row r="91" spans="39:49" ht="24.95" customHeight="1" x14ac:dyDescent="0.4">
      <c r="AM91" t="s">
        <v>67</v>
      </c>
      <c r="AN91" t="s">
        <v>83</v>
      </c>
      <c r="AO91" t="s">
        <v>105</v>
      </c>
      <c r="AP91" t="s">
        <v>120</v>
      </c>
      <c r="AQ91" t="s">
        <v>145</v>
      </c>
      <c r="AR91" t="s">
        <v>134</v>
      </c>
      <c r="AS91" t="str">
        <f t="shared" si="0"/>
        <v>三菱ふそうeCanterZABFEAVKM事業用</v>
      </c>
      <c r="AT91" s="28">
        <v>6804000</v>
      </c>
    </row>
    <row r="92" spans="39:49" ht="24.95" customHeight="1" x14ac:dyDescent="0.4">
      <c r="AM92" t="s">
        <v>67</v>
      </c>
      <c r="AN92" t="s">
        <v>83</v>
      </c>
      <c r="AO92" t="s">
        <v>105</v>
      </c>
      <c r="AP92" t="s">
        <v>120</v>
      </c>
      <c r="AQ92" t="s">
        <v>145</v>
      </c>
      <c r="AR92" t="s">
        <v>135</v>
      </c>
      <c r="AS92" t="str">
        <f t="shared" si="0"/>
        <v>三菱ふそうeCanterZABFEAVKM自家用</v>
      </c>
      <c r="AT92" s="28">
        <v>6692000</v>
      </c>
    </row>
    <row r="93" spans="39:49" ht="24.95" customHeight="1" x14ac:dyDescent="0.4">
      <c r="AM93" t="s">
        <v>67</v>
      </c>
      <c r="AN93" t="s">
        <v>83</v>
      </c>
      <c r="AO93" t="s">
        <v>105</v>
      </c>
      <c r="AP93" t="s">
        <v>121</v>
      </c>
      <c r="AQ93" t="s">
        <v>144</v>
      </c>
      <c r="AR93" t="s">
        <v>134</v>
      </c>
      <c r="AS93" t="str">
        <f t="shared" si="0"/>
        <v>三菱ふそうeCanterZABFEBVKS事業用</v>
      </c>
      <c r="AT93" s="28">
        <v>5131000</v>
      </c>
    </row>
    <row r="94" spans="39:49" ht="24.95" customHeight="1" x14ac:dyDescent="0.4">
      <c r="AM94" t="s">
        <v>67</v>
      </c>
      <c r="AN94" t="s">
        <v>83</v>
      </c>
      <c r="AO94" t="s">
        <v>105</v>
      </c>
      <c r="AP94" t="s">
        <v>121</v>
      </c>
      <c r="AQ94" t="s">
        <v>144</v>
      </c>
      <c r="AR94" t="s">
        <v>135</v>
      </c>
      <c r="AS94" t="str">
        <f t="shared" si="0"/>
        <v>三菱ふそうeCanterZABFEBVKS自家用</v>
      </c>
      <c r="AT94" s="28">
        <v>5019000</v>
      </c>
    </row>
    <row r="95" spans="39:49" ht="24.95" customHeight="1" x14ac:dyDescent="0.4">
      <c r="AM95" t="s">
        <v>67</v>
      </c>
      <c r="AN95" t="s">
        <v>83</v>
      </c>
      <c r="AO95" t="s">
        <v>105</v>
      </c>
      <c r="AP95" t="s">
        <v>121</v>
      </c>
      <c r="AQ95" t="s">
        <v>145</v>
      </c>
      <c r="AR95" t="s">
        <v>134</v>
      </c>
      <c r="AS95" t="str">
        <f t="shared" si="0"/>
        <v>三菱ふそうeCanterZABFEBVKM事業用</v>
      </c>
      <c r="AT95" s="28">
        <v>6804000</v>
      </c>
    </row>
    <row r="96" spans="39:49" ht="24.95" customHeight="1" x14ac:dyDescent="0.4">
      <c r="AM96" t="s">
        <v>67</v>
      </c>
      <c r="AN96" t="s">
        <v>83</v>
      </c>
      <c r="AO96" t="s">
        <v>105</v>
      </c>
      <c r="AP96" t="s">
        <v>121</v>
      </c>
      <c r="AQ96" t="s">
        <v>145</v>
      </c>
      <c r="AR96" t="s">
        <v>135</v>
      </c>
      <c r="AS96" t="str">
        <f t="shared" si="0"/>
        <v>三菱ふそうeCanterZABFEBVKM自家用</v>
      </c>
      <c r="AT96" s="28">
        <v>6692000</v>
      </c>
    </row>
    <row r="97" spans="39:46" ht="24.95" customHeight="1" x14ac:dyDescent="0.4">
      <c r="AM97" t="s">
        <v>67</v>
      </c>
      <c r="AN97" t="s">
        <v>83</v>
      </c>
      <c r="AO97" t="s">
        <v>105</v>
      </c>
      <c r="AP97" t="s">
        <v>122</v>
      </c>
      <c r="AR97" t="s">
        <v>134</v>
      </c>
      <c r="AS97" t="str">
        <f t="shared" si="0"/>
        <v>三菱ふそうeCanterZABFEB8K事業用</v>
      </c>
      <c r="AT97" s="28">
        <v>6966000</v>
      </c>
    </row>
    <row r="98" spans="39:46" ht="24.95" customHeight="1" x14ac:dyDescent="0.4">
      <c r="AM98" t="s">
        <v>67</v>
      </c>
      <c r="AN98" t="s">
        <v>83</v>
      </c>
      <c r="AO98" t="s">
        <v>105</v>
      </c>
      <c r="AP98" t="s">
        <v>122</v>
      </c>
      <c r="AR98" t="s">
        <v>135</v>
      </c>
      <c r="AS98" t="str">
        <f t="shared" si="0"/>
        <v>三菱ふそうeCanterZABFEB8K自家用</v>
      </c>
      <c r="AT98" s="28">
        <v>6854000</v>
      </c>
    </row>
    <row r="99" spans="39:46" ht="24.95" customHeight="1" x14ac:dyDescent="0.4">
      <c r="AM99" t="s">
        <v>67</v>
      </c>
      <c r="AN99" t="s">
        <v>83</v>
      </c>
      <c r="AO99" t="s">
        <v>105</v>
      </c>
      <c r="AP99" t="s">
        <v>123</v>
      </c>
      <c r="AR99" t="s">
        <v>134</v>
      </c>
      <c r="AS99" t="str">
        <f t="shared" si="0"/>
        <v>三菱ふそうeCanterZABFEC9K事業用</v>
      </c>
      <c r="AT99" s="28">
        <v>8329000</v>
      </c>
    </row>
    <row r="100" spans="39:46" ht="24.95" customHeight="1" x14ac:dyDescent="0.4">
      <c r="AM100" t="s">
        <v>67</v>
      </c>
      <c r="AN100" t="s">
        <v>83</v>
      </c>
      <c r="AO100" t="s">
        <v>105</v>
      </c>
      <c r="AP100" t="s">
        <v>123</v>
      </c>
      <c r="AR100" t="s">
        <v>135</v>
      </c>
      <c r="AS100" t="str">
        <f t="shared" si="0"/>
        <v>三菱ふそうeCanterZABFEC9K自家用</v>
      </c>
      <c r="AT100" s="28">
        <v>8217000</v>
      </c>
    </row>
    <row r="101" spans="39:46" ht="24.95" customHeight="1" x14ac:dyDescent="0.4">
      <c r="AM101" t="s">
        <v>67</v>
      </c>
      <c r="AN101" t="s">
        <v>83</v>
      </c>
      <c r="AO101" t="s">
        <v>105</v>
      </c>
      <c r="AP101" t="s">
        <v>124</v>
      </c>
      <c r="AR101" t="s">
        <v>134</v>
      </c>
      <c r="AS101" t="str">
        <f t="shared" si="0"/>
        <v>三菱ふそうeCanterZABFED9K事業用</v>
      </c>
      <c r="AT101" s="28">
        <v>8329000</v>
      </c>
    </row>
    <row r="102" spans="39:46" ht="24.95" customHeight="1" x14ac:dyDescent="0.4">
      <c r="AM102" t="s">
        <v>67</v>
      </c>
      <c r="AN102" t="s">
        <v>83</v>
      </c>
      <c r="AO102" t="s">
        <v>105</v>
      </c>
      <c r="AP102" t="s">
        <v>124</v>
      </c>
      <c r="AR102" t="s">
        <v>135</v>
      </c>
      <c r="AS102" t="str">
        <f t="shared" si="0"/>
        <v>三菱ふそうeCanterZABFED9K自家用</v>
      </c>
      <c r="AT102" s="28">
        <v>8217000</v>
      </c>
    </row>
    <row r="103" spans="39:46" ht="24.95" customHeight="1" x14ac:dyDescent="0.4">
      <c r="AM103" t="s">
        <v>67</v>
      </c>
      <c r="AN103" t="s">
        <v>83</v>
      </c>
      <c r="AO103" t="s">
        <v>105</v>
      </c>
      <c r="AP103" t="s">
        <v>125</v>
      </c>
      <c r="AR103" t="s">
        <v>134</v>
      </c>
      <c r="AS103" t="str">
        <f t="shared" si="0"/>
        <v>三菱ふそうeCanterZABFEB8U事業用</v>
      </c>
      <c r="AT103" s="28">
        <v>7224000</v>
      </c>
    </row>
    <row r="104" spans="39:46" ht="24.95" customHeight="1" x14ac:dyDescent="0.4">
      <c r="AM104" t="s">
        <v>67</v>
      </c>
      <c r="AN104" t="s">
        <v>83</v>
      </c>
      <c r="AO104" t="s">
        <v>105</v>
      </c>
      <c r="AP104" t="s">
        <v>125</v>
      </c>
      <c r="AR104" t="s">
        <v>135</v>
      </c>
      <c r="AS104" t="str">
        <f t="shared" si="0"/>
        <v>三菱ふそうeCanterZABFEB8U自家用</v>
      </c>
      <c r="AT104" s="28">
        <v>7112000</v>
      </c>
    </row>
    <row r="105" spans="39:46" ht="24.95" customHeight="1" x14ac:dyDescent="0.4">
      <c r="AM105" t="s">
        <v>67</v>
      </c>
      <c r="AN105" t="s">
        <v>83</v>
      </c>
      <c r="AO105" t="s">
        <v>106</v>
      </c>
      <c r="AP105" t="s">
        <v>110</v>
      </c>
      <c r="AR105" t="s">
        <v>134</v>
      </c>
      <c r="AS105" t="str">
        <f t="shared" si="0"/>
        <v>三菱ふそうeCanter2RGFEB80改事業用</v>
      </c>
      <c r="AT105" s="28">
        <v>7224000</v>
      </c>
    </row>
    <row r="106" spans="39:46" ht="24.95" customHeight="1" x14ac:dyDescent="0.4">
      <c r="AM106" t="s">
        <v>67</v>
      </c>
      <c r="AN106" t="s">
        <v>83</v>
      </c>
      <c r="AO106" t="s">
        <v>106</v>
      </c>
      <c r="AP106" t="s">
        <v>110</v>
      </c>
      <c r="AR106" t="s">
        <v>135</v>
      </c>
      <c r="AS106" t="str">
        <f t="shared" si="0"/>
        <v>三菱ふそうeCanter2RGFEB80改自家用</v>
      </c>
      <c r="AT106" s="28">
        <v>7112000</v>
      </c>
    </row>
    <row r="107" spans="39:46" ht="24.95" customHeight="1" x14ac:dyDescent="0.4">
      <c r="AM107" t="s">
        <v>67</v>
      </c>
      <c r="AN107" t="s">
        <v>83</v>
      </c>
      <c r="AO107" t="s">
        <v>107</v>
      </c>
      <c r="AP107" t="s">
        <v>111</v>
      </c>
      <c r="AR107" t="s">
        <v>134</v>
      </c>
      <c r="AS107" t="str">
        <f t="shared" si="0"/>
        <v>三菱ふそうeCanter2PGFEBS0改事業用</v>
      </c>
      <c r="AT107" s="28">
        <v>7224000</v>
      </c>
    </row>
    <row r="108" spans="39:46" ht="24.95" customHeight="1" x14ac:dyDescent="0.4">
      <c r="AM108" t="s">
        <v>67</v>
      </c>
      <c r="AN108" t="s">
        <v>83</v>
      </c>
      <c r="AO108" t="s">
        <v>107</v>
      </c>
      <c r="AP108" t="s">
        <v>111</v>
      </c>
      <c r="AR108" t="s">
        <v>135</v>
      </c>
      <c r="AS108" t="str">
        <f t="shared" si="0"/>
        <v>三菱ふそうeCanter2PGFEBS0改自家用</v>
      </c>
      <c r="AT108" s="28">
        <v>7112000</v>
      </c>
    </row>
    <row r="109" spans="39:46" ht="24.95" customHeight="1" x14ac:dyDescent="0.4">
      <c r="AM109" t="s">
        <v>68</v>
      </c>
      <c r="AN109" t="s">
        <v>84</v>
      </c>
      <c r="AO109" t="s">
        <v>105</v>
      </c>
      <c r="AP109" t="s">
        <v>126</v>
      </c>
      <c r="AR109" t="s">
        <v>134</v>
      </c>
      <c r="AS109" t="str">
        <f t="shared" si="0"/>
        <v>いすゞエルフ mio EVZABNHR48AF事業用</v>
      </c>
      <c r="AT109" s="28">
        <v>4009000</v>
      </c>
    </row>
    <row r="110" spans="39:46" ht="24.95" customHeight="1" x14ac:dyDescent="0.4">
      <c r="AM110" t="s">
        <v>68</v>
      </c>
      <c r="AN110" t="s">
        <v>84</v>
      </c>
      <c r="AO110" t="s">
        <v>105</v>
      </c>
      <c r="AP110" t="s">
        <v>126</v>
      </c>
      <c r="AR110" t="s">
        <v>135</v>
      </c>
      <c r="AS110" t="str">
        <f t="shared" si="0"/>
        <v>いすゞエルフ mio EVZABNHR48AF自家用</v>
      </c>
      <c r="AT110" s="28">
        <v>3897000</v>
      </c>
    </row>
    <row r="111" spans="39:46" ht="24.95" customHeight="1" x14ac:dyDescent="0.4">
      <c r="AM111" t="s">
        <v>68</v>
      </c>
      <c r="AN111" t="s">
        <v>92</v>
      </c>
      <c r="AO111" t="s">
        <v>105</v>
      </c>
      <c r="AP111" t="s">
        <v>127</v>
      </c>
      <c r="AR111" t="s">
        <v>134</v>
      </c>
      <c r="AS111" t="str">
        <f t="shared" si="0"/>
        <v>いすゞエルフ EVZABNJR48AF事業用</v>
      </c>
      <c r="AT111" s="28">
        <v>4663000</v>
      </c>
    </row>
    <row r="112" spans="39:46" ht="24.95" customHeight="1" x14ac:dyDescent="0.4">
      <c r="AM112" t="s">
        <v>68</v>
      </c>
      <c r="AN112" t="s">
        <v>92</v>
      </c>
      <c r="AO112" t="s">
        <v>105</v>
      </c>
      <c r="AP112" t="s">
        <v>127</v>
      </c>
      <c r="AR112" t="s">
        <v>135</v>
      </c>
      <c r="AS112" t="str">
        <f t="shared" si="0"/>
        <v>いすゞエルフ EVZABNJR48AF自家用</v>
      </c>
      <c r="AT112" s="28">
        <v>4551000</v>
      </c>
    </row>
    <row r="113" spans="39:46" ht="24.95" customHeight="1" x14ac:dyDescent="0.4">
      <c r="AM113" t="s">
        <v>68</v>
      </c>
      <c r="AN113" t="s">
        <v>92</v>
      </c>
      <c r="AO113" t="s">
        <v>105</v>
      </c>
      <c r="AP113" t="s">
        <v>128</v>
      </c>
      <c r="AR113" t="s">
        <v>134</v>
      </c>
      <c r="AS113" t="str">
        <f t="shared" si="0"/>
        <v>いすゞエルフ EVZABNJR48AM事業用</v>
      </c>
      <c r="AT113" s="28">
        <v>4663000</v>
      </c>
    </row>
    <row r="114" spans="39:46" ht="24.95" customHeight="1" x14ac:dyDescent="0.4">
      <c r="AM114" t="s">
        <v>68</v>
      </c>
      <c r="AN114" t="s">
        <v>92</v>
      </c>
      <c r="AO114" t="s">
        <v>105</v>
      </c>
      <c r="AP114" t="s">
        <v>128</v>
      </c>
      <c r="AR114" t="s">
        <v>135</v>
      </c>
      <c r="AS114" t="str">
        <f t="shared" si="0"/>
        <v>いすゞエルフ EVZABNJR48AM自家用</v>
      </c>
      <c r="AT114" s="28">
        <v>4551000</v>
      </c>
    </row>
    <row r="115" spans="39:46" ht="24.95" customHeight="1" x14ac:dyDescent="0.4">
      <c r="AM115" t="s">
        <v>68</v>
      </c>
      <c r="AN115" t="s">
        <v>92</v>
      </c>
      <c r="AO115" t="s">
        <v>105</v>
      </c>
      <c r="AP115" t="s">
        <v>129</v>
      </c>
      <c r="AR115" t="s">
        <v>134</v>
      </c>
      <c r="AS115" t="str">
        <f t="shared" si="0"/>
        <v>いすゞエルフ EVZABNLR48AM事業用</v>
      </c>
      <c r="AT115" s="28">
        <v>5175000</v>
      </c>
    </row>
    <row r="116" spans="39:46" ht="24.95" customHeight="1" x14ac:dyDescent="0.4">
      <c r="AM116" t="s">
        <v>68</v>
      </c>
      <c r="AN116" t="s">
        <v>92</v>
      </c>
      <c r="AO116" t="s">
        <v>105</v>
      </c>
      <c r="AP116" t="s">
        <v>129</v>
      </c>
      <c r="AR116" t="s">
        <v>135</v>
      </c>
      <c r="AS116" t="str">
        <f t="shared" si="0"/>
        <v>いすゞエルフ EVZABNLR48AM自家用</v>
      </c>
      <c r="AT116" s="28">
        <v>5063000</v>
      </c>
    </row>
    <row r="117" spans="39:46" ht="24.95" customHeight="1" x14ac:dyDescent="0.4">
      <c r="AM117" t="s">
        <v>68</v>
      </c>
      <c r="AN117" t="s">
        <v>92</v>
      </c>
      <c r="AO117" t="s">
        <v>105</v>
      </c>
      <c r="AP117" t="s">
        <v>130</v>
      </c>
      <c r="AR117" t="s">
        <v>134</v>
      </c>
      <c r="AS117" t="str">
        <f t="shared" si="0"/>
        <v>いすゞエルフ EVZABNPR48AM事業用</v>
      </c>
      <c r="AT117" s="28">
        <v>7600000</v>
      </c>
    </row>
    <row r="118" spans="39:46" ht="24.95" customHeight="1" x14ac:dyDescent="0.4">
      <c r="AM118" t="s">
        <v>68</v>
      </c>
      <c r="AN118" t="s">
        <v>92</v>
      </c>
      <c r="AO118" t="s">
        <v>105</v>
      </c>
      <c r="AP118" t="s">
        <v>130</v>
      </c>
      <c r="AR118" t="s">
        <v>135</v>
      </c>
      <c r="AS118" t="str">
        <f t="shared" si="0"/>
        <v>いすゞエルフ EVZABNPR48AM自家用</v>
      </c>
      <c r="AT118" s="28">
        <v>7488000</v>
      </c>
    </row>
    <row r="119" spans="39:46" ht="24.95" customHeight="1" x14ac:dyDescent="0.4">
      <c r="AM119" t="s">
        <v>68</v>
      </c>
      <c r="AN119" t="s">
        <v>85</v>
      </c>
      <c r="AO119" t="s">
        <v>106</v>
      </c>
      <c r="AP119" t="s">
        <v>114</v>
      </c>
      <c r="AR119" t="s">
        <v>134</v>
      </c>
      <c r="AS119" t="str">
        <f t="shared" ref="AS119:AS134" si="1">AM119&amp;AN119&amp;AO119&amp;AP119&amp;AQ119&amp;AR119</f>
        <v>いすゞFC小型トラック2RGNPR88AN改事業用</v>
      </c>
      <c r="AT119" s="28">
        <v>24789000</v>
      </c>
    </row>
    <row r="120" spans="39:46" ht="24.95" customHeight="1" x14ac:dyDescent="0.4">
      <c r="AM120" t="s">
        <v>68</v>
      </c>
      <c r="AN120" t="s">
        <v>85</v>
      </c>
      <c r="AO120" t="s">
        <v>106</v>
      </c>
      <c r="AP120" t="s">
        <v>114</v>
      </c>
      <c r="AR120" t="s">
        <v>135</v>
      </c>
      <c r="AS120" t="str">
        <f t="shared" si="1"/>
        <v>いすゞFC小型トラック2RGNPR88AN改自家用</v>
      </c>
      <c r="AT120" s="28">
        <v>24677000</v>
      </c>
    </row>
    <row r="121" spans="39:46" ht="24.95" customHeight="1" x14ac:dyDescent="0.4">
      <c r="AM121" t="s">
        <v>69</v>
      </c>
      <c r="AN121" t="s">
        <v>85</v>
      </c>
      <c r="AO121" t="s">
        <v>106</v>
      </c>
      <c r="AP121" t="s">
        <v>114</v>
      </c>
      <c r="AR121" t="s">
        <v>134</v>
      </c>
      <c r="AS121" t="str">
        <f t="shared" si="1"/>
        <v>トヨタFC小型トラック2RGNPR88AN改事業用</v>
      </c>
      <c r="AT121" s="28">
        <v>24967000</v>
      </c>
    </row>
    <row r="122" spans="39:46" ht="24.95" customHeight="1" x14ac:dyDescent="0.4">
      <c r="AM122" t="s">
        <v>69</v>
      </c>
      <c r="AN122" t="s">
        <v>85</v>
      </c>
      <c r="AO122" t="s">
        <v>106</v>
      </c>
      <c r="AP122" t="s">
        <v>114</v>
      </c>
      <c r="AR122" t="s">
        <v>135</v>
      </c>
      <c r="AS122" t="str">
        <f t="shared" si="1"/>
        <v>トヨタFC小型トラック2RGNPR88AN改自家用</v>
      </c>
      <c r="AT122" s="28">
        <v>24855000</v>
      </c>
    </row>
    <row r="123" spans="39:46" ht="24.95" customHeight="1" x14ac:dyDescent="0.4">
      <c r="AM123" t="s">
        <v>170</v>
      </c>
      <c r="AN123" t="s">
        <v>173</v>
      </c>
      <c r="AO123" t="s">
        <v>105</v>
      </c>
      <c r="AP123" t="s">
        <v>190</v>
      </c>
      <c r="AR123" t="s">
        <v>134</v>
      </c>
      <c r="AS123" t="str">
        <f t="shared" si="1"/>
        <v>ホンダN-VAN e:GZABJJ3AGDY事業用</v>
      </c>
      <c r="AT123" s="28">
        <v>1004000</v>
      </c>
    </row>
    <row r="124" spans="39:46" ht="24.95" customHeight="1" x14ac:dyDescent="0.4">
      <c r="AM124" t="s">
        <v>170</v>
      </c>
      <c r="AN124" t="s">
        <v>176</v>
      </c>
      <c r="AO124" t="s">
        <v>105</v>
      </c>
      <c r="AP124" t="s">
        <v>191</v>
      </c>
      <c r="AR124" t="s">
        <v>134</v>
      </c>
      <c r="AS124" t="str">
        <f t="shared" si="1"/>
        <v>ホンダN-VAN e:L2ZABJJ3AGEY事業用</v>
      </c>
      <c r="AT124" s="28">
        <v>1029000</v>
      </c>
    </row>
    <row r="125" spans="39:46" ht="24.95" customHeight="1" x14ac:dyDescent="0.4">
      <c r="AM125" t="s">
        <v>170</v>
      </c>
      <c r="AN125" t="s">
        <v>178</v>
      </c>
      <c r="AO125" t="s">
        <v>105</v>
      </c>
      <c r="AP125" t="s">
        <v>192</v>
      </c>
      <c r="AR125" t="s">
        <v>134</v>
      </c>
      <c r="AS125" t="str">
        <f t="shared" si="1"/>
        <v>ホンダN-VAN e:L4ZABJJ3AGFY事業用</v>
      </c>
      <c r="AT125" s="28">
        <v>1029000</v>
      </c>
    </row>
    <row r="126" spans="39:46" ht="24.95" customHeight="1" x14ac:dyDescent="0.4">
      <c r="AM126" t="s">
        <v>170</v>
      </c>
      <c r="AN126" t="s">
        <v>180</v>
      </c>
      <c r="AO126" t="s">
        <v>105</v>
      </c>
      <c r="AP126" t="s">
        <v>193</v>
      </c>
      <c r="AR126" t="s">
        <v>134</v>
      </c>
      <c r="AS126" t="str">
        <f t="shared" si="1"/>
        <v>ホンダN-VAN e:FUNZABJJ3AGGY事業用</v>
      </c>
      <c r="AT126" s="28">
        <v>1029000</v>
      </c>
    </row>
    <row r="127" spans="39:46" ht="24.95" customHeight="1" x14ac:dyDescent="0.4">
      <c r="AM127" t="s">
        <v>171</v>
      </c>
      <c r="AN127" t="s">
        <v>174</v>
      </c>
      <c r="AO127" t="s">
        <v>105</v>
      </c>
      <c r="AP127" t="s">
        <v>194</v>
      </c>
      <c r="AR127" t="s">
        <v>134</v>
      </c>
      <c r="AS127" t="str">
        <f t="shared" si="1"/>
        <v>ニッサンクリッパーEV2シーターZABU79VHLDDG事業用</v>
      </c>
      <c r="AT127" s="28">
        <v>1027000</v>
      </c>
    </row>
    <row r="128" spans="39:46" ht="24.95" customHeight="1" x14ac:dyDescent="0.4">
      <c r="AM128" t="s">
        <v>171</v>
      </c>
      <c r="AN128" t="s">
        <v>177</v>
      </c>
      <c r="AO128" t="s">
        <v>105</v>
      </c>
      <c r="AP128" t="s">
        <v>195</v>
      </c>
      <c r="AR128" t="s">
        <v>134</v>
      </c>
      <c r="AS128" t="str">
        <f t="shared" si="1"/>
        <v>ニッサンクリッパーEV4シーターZABU79VHLDDF事業用</v>
      </c>
      <c r="AT128" s="28">
        <v>1031000</v>
      </c>
    </row>
    <row r="129" spans="39:46" ht="24.95" customHeight="1" x14ac:dyDescent="0.4">
      <c r="AM129" t="s">
        <v>171</v>
      </c>
      <c r="AN129" t="s">
        <v>174</v>
      </c>
      <c r="AO129" t="s">
        <v>105</v>
      </c>
      <c r="AP129" t="s">
        <v>224</v>
      </c>
      <c r="AR129" t="s">
        <v>134</v>
      </c>
      <c r="AS129" t="str">
        <f t="shared" si="1"/>
        <v>ニッサンクリッパーEV2シーターZABU79VHLDDI事業用</v>
      </c>
      <c r="AT129" s="28">
        <v>1197000</v>
      </c>
    </row>
    <row r="130" spans="39:46" ht="24.95" customHeight="1" x14ac:dyDescent="0.4">
      <c r="AM130" t="s">
        <v>171</v>
      </c>
      <c r="AN130" t="s">
        <v>177</v>
      </c>
      <c r="AO130" t="s">
        <v>105</v>
      </c>
      <c r="AP130" t="s">
        <v>225</v>
      </c>
      <c r="AR130" t="s">
        <v>134</v>
      </c>
      <c r="AS130" t="str">
        <f t="shared" si="1"/>
        <v>ニッサンクリッパーEV4シーターZABU79VHLDDH事業用</v>
      </c>
      <c r="AT130" s="28">
        <v>1202000</v>
      </c>
    </row>
    <row r="131" spans="39:46" ht="24.95" customHeight="1" x14ac:dyDescent="0.4">
      <c r="AM131" t="s">
        <v>171</v>
      </c>
      <c r="AN131" t="s">
        <v>227</v>
      </c>
      <c r="AO131" t="s">
        <v>187</v>
      </c>
      <c r="AP131" t="s">
        <v>231</v>
      </c>
      <c r="AR131" t="s">
        <v>134</v>
      </c>
      <c r="AS131" t="str">
        <f t="shared" si="1"/>
        <v>ニッサン日産サクラSグレードZAAB6AW事業用</v>
      </c>
      <c r="AT131" s="28">
        <v>781000</v>
      </c>
    </row>
    <row r="132" spans="39:46" ht="24.95" customHeight="1" x14ac:dyDescent="0.4">
      <c r="AM132" t="s">
        <v>171</v>
      </c>
      <c r="AN132" t="s">
        <v>228</v>
      </c>
      <c r="AO132" t="s">
        <v>187</v>
      </c>
      <c r="AP132" t="s">
        <v>231</v>
      </c>
      <c r="AR132" t="s">
        <v>134</v>
      </c>
      <c r="AS132" t="str">
        <f t="shared" si="1"/>
        <v>ニッサン日産サクラXグレードZAAB6AW事業用</v>
      </c>
      <c r="AT132" s="28">
        <v>781000</v>
      </c>
    </row>
    <row r="133" spans="39:46" ht="24.95" customHeight="1" x14ac:dyDescent="0.4">
      <c r="AM133" t="s">
        <v>171</v>
      </c>
      <c r="AN133" t="s">
        <v>229</v>
      </c>
      <c r="AO133" t="s">
        <v>187</v>
      </c>
      <c r="AP133" t="s">
        <v>231</v>
      </c>
      <c r="AR133" t="s">
        <v>134</v>
      </c>
      <c r="AS133" t="str">
        <f t="shared" si="1"/>
        <v>ニッサン日産サクラ90周年記念車ZAAB6AW事業用</v>
      </c>
      <c r="AT133" s="28">
        <v>781000</v>
      </c>
    </row>
    <row r="134" spans="39:46" ht="24.95" customHeight="1" x14ac:dyDescent="0.4">
      <c r="AM134" t="s">
        <v>171</v>
      </c>
      <c r="AN134" t="s">
        <v>230</v>
      </c>
      <c r="AO134" t="s">
        <v>187</v>
      </c>
      <c r="AP134" t="s">
        <v>231</v>
      </c>
      <c r="AR134" t="s">
        <v>134</v>
      </c>
      <c r="AS134" t="str">
        <f t="shared" si="1"/>
        <v>ニッサン日産サクラGグレードZAAB6AW事業用</v>
      </c>
      <c r="AT134" s="28">
        <v>781000</v>
      </c>
    </row>
    <row r="135" spans="39:46" ht="24.95" customHeight="1" x14ac:dyDescent="0.4">
      <c r="AM135" t="s">
        <v>64</v>
      </c>
      <c r="AN135" t="s">
        <v>179</v>
      </c>
      <c r="AP135" t="s">
        <v>112</v>
      </c>
      <c r="AR135" t="s">
        <v>134</v>
      </c>
      <c r="AS135" t="str">
        <f>AM135&amp;AN135&amp;AO135&amp;AP135&amp;AQ135&amp;AR135</f>
        <v>不明TVC-700fumei事業用</v>
      </c>
      <c r="AT135" s="28">
        <v>1525000</v>
      </c>
    </row>
    <row r="136" spans="39:46" ht="24.95" customHeight="1" x14ac:dyDescent="0.4">
      <c r="AM136" t="s">
        <v>172</v>
      </c>
      <c r="AN136" t="s">
        <v>175</v>
      </c>
      <c r="AP136" t="s">
        <v>112</v>
      </c>
      <c r="AR136" t="s">
        <v>134</v>
      </c>
      <c r="AS136" t="str">
        <f>AM136&amp;AN136&amp;AO136&amp;AP136&amp;AQ136&amp;AR136</f>
        <v>フォトンor不明ZM6fumei事業用</v>
      </c>
      <c r="AT136" s="28">
        <v>5485000</v>
      </c>
    </row>
    <row r="137" spans="39:46" ht="24.95" customHeight="1" x14ac:dyDescent="0.4">
      <c r="AM137" t="s">
        <v>172</v>
      </c>
      <c r="AN137" t="s">
        <v>175</v>
      </c>
      <c r="AP137" t="s">
        <v>112</v>
      </c>
      <c r="AR137" t="s">
        <v>135</v>
      </c>
      <c r="AS137" t="str">
        <f>AM137&amp;AN137&amp;AO137&amp;AP137&amp;AQ137&amp;AR137</f>
        <v>フォトンor不明ZM6fumei自家用</v>
      </c>
      <c r="AT137" s="28">
        <v>5373000</v>
      </c>
    </row>
    <row r="138" spans="39:46" ht="24.95" customHeight="1" x14ac:dyDescent="0.4">
      <c r="AM138" t="s">
        <v>172</v>
      </c>
      <c r="AN138" t="s">
        <v>226</v>
      </c>
      <c r="AP138" t="s">
        <v>112</v>
      </c>
      <c r="AR138" t="s">
        <v>134</v>
      </c>
      <c r="AS138" t="str">
        <f t="shared" ref="AS138:AS139" si="2">AM138&amp;AN138&amp;AO138&amp;AP138&amp;AQ138&amp;AR138</f>
        <v>フォトンor不明eAUMARKfumei事業用</v>
      </c>
      <c r="AT138" s="28">
        <v>6085000</v>
      </c>
    </row>
    <row r="139" spans="39:46" ht="24.95" customHeight="1" x14ac:dyDescent="0.4">
      <c r="AM139" t="s">
        <v>172</v>
      </c>
      <c r="AN139" t="s">
        <v>226</v>
      </c>
      <c r="AP139" t="s">
        <v>112</v>
      </c>
      <c r="AR139" t="s">
        <v>135</v>
      </c>
      <c r="AS139" t="str">
        <f t="shared" si="2"/>
        <v>フォトンor不明eAUMARKfumei自家用</v>
      </c>
      <c r="AT139" s="28">
        <v>5973000</v>
      </c>
    </row>
    <row r="140" spans="39:46" ht="24.95" customHeight="1" x14ac:dyDescent="0.4"/>
    <row r="141" spans="39:46" ht="24.95" customHeight="1" x14ac:dyDescent="0.4"/>
    <row r="142" spans="39:46" ht="24.95" customHeight="1" x14ac:dyDescent="0.4"/>
    <row r="143" spans="39:46" ht="24.95" customHeight="1" x14ac:dyDescent="0.4"/>
    <row r="144" spans="39:46" ht="24.95" customHeight="1" x14ac:dyDescent="0.4"/>
    <row r="145" ht="24.95" customHeight="1" x14ac:dyDescent="0.4"/>
    <row r="146" ht="24.95" customHeight="1" x14ac:dyDescent="0.4"/>
    <row r="147" ht="24.95" customHeight="1" x14ac:dyDescent="0.4"/>
    <row r="148" ht="24.95" customHeight="1" x14ac:dyDescent="0.4"/>
    <row r="149" ht="24.95" customHeight="1" x14ac:dyDescent="0.4"/>
    <row r="150" ht="24.95" customHeight="1" x14ac:dyDescent="0.4"/>
    <row r="151" ht="24.95" customHeight="1" x14ac:dyDescent="0.4"/>
    <row r="152" ht="24.95" customHeight="1" x14ac:dyDescent="0.4"/>
    <row r="153" ht="24.95" customHeight="1" x14ac:dyDescent="0.4"/>
    <row r="154" ht="24.95" customHeight="1" x14ac:dyDescent="0.4"/>
    <row r="155" ht="24.95" customHeight="1" x14ac:dyDescent="0.4"/>
    <row r="156" ht="24.95" customHeight="1" x14ac:dyDescent="0.4"/>
    <row r="157" ht="24.95" customHeight="1" x14ac:dyDescent="0.4"/>
    <row r="158" ht="24.95" customHeight="1" x14ac:dyDescent="0.4"/>
    <row r="159" ht="24.95" customHeight="1" x14ac:dyDescent="0.4"/>
    <row r="160" ht="24.95" customHeight="1" x14ac:dyDescent="0.4"/>
    <row r="161" ht="24.95" customHeight="1" x14ac:dyDescent="0.4"/>
    <row r="162" ht="24.95" customHeight="1" x14ac:dyDescent="0.4"/>
    <row r="163" ht="24.95" customHeight="1" x14ac:dyDescent="0.4"/>
    <row r="164" ht="24.95" customHeight="1" x14ac:dyDescent="0.4"/>
    <row r="165" ht="24.95" customHeight="1" x14ac:dyDescent="0.4"/>
    <row r="166" ht="24.95" customHeight="1" x14ac:dyDescent="0.4"/>
    <row r="167" ht="24.95" customHeight="1" x14ac:dyDescent="0.4"/>
    <row r="168" ht="24.95" customHeight="1" x14ac:dyDescent="0.4"/>
    <row r="169" ht="24.95" customHeight="1" x14ac:dyDescent="0.4"/>
    <row r="170" ht="24.95" customHeight="1" x14ac:dyDescent="0.4"/>
    <row r="171" ht="24.95" customHeight="1" x14ac:dyDescent="0.4"/>
    <row r="172" ht="24.95" customHeight="1" x14ac:dyDescent="0.4"/>
    <row r="173" ht="24.95" customHeight="1" x14ac:dyDescent="0.4"/>
    <row r="174" ht="24.95" customHeight="1" x14ac:dyDescent="0.4"/>
    <row r="175" ht="24.95" customHeight="1" x14ac:dyDescent="0.4"/>
    <row r="176" ht="24.95" customHeight="1" x14ac:dyDescent="0.4"/>
    <row r="177" ht="24.95" customHeight="1" x14ac:dyDescent="0.4"/>
    <row r="178" ht="24.95" customHeight="1" x14ac:dyDescent="0.4"/>
  </sheetData>
  <sheetProtection algorithmName="SHA-512" hashValue="U2fu12ygBLzhmFDTV3YE+aV38vDoQ9LZ1fq091ou7Q5UoniLeEjY9v/FdUXHqpxHkSrSa7bjbKO/7WTUas6p8Q==" saltValue="1xV4jvMQK6a648ad4e4p5A==" spinCount="100000" sheet="1" objects="1" scenarios="1"/>
  <mergeCells count="34">
    <mergeCell ref="A7:R7"/>
    <mergeCell ref="A8:C8"/>
    <mergeCell ref="D8:R8"/>
    <mergeCell ref="A13:C13"/>
    <mergeCell ref="D13:R13"/>
    <mergeCell ref="A14:C14"/>
    <mergeCell ref="D14:R14"/>
    <mergeCell ref="A11:R11"/>
    <mergeCell ref="A12:C12"/>
    <mergeCell ref="D12:R12"/>
    <mergeCell ref="A15:C15"/>
    <mergeCell ref="D15:R15"/>
    <mergeCell ref="A16:C16"/>
    <mergeCell ref="D16:R16"/>
    <mergeCell ref="A17:C17"/>
    <mergeCell ref="D17:R17"/>
    <mergeCell ref="A18:C18"/>
    <mergeCell ref="D18:R18"/>
    <mergeCell ref="A19:C19"/>
    <mergeCell ref="D19:R19"/>
    <mergeCell ref="A20:C20"/>
    <mergeCell ref="D20:I20"/>
    <mergeCell ref="J20:K20"/>
    <mergeCell ref="L20:R20"/>
    <mergeCell ref="V22:X22"/>
    <mergeCell ref="V23:X23"/>
    <mergeCell ref="A23:C23"/>
    <mergeCell ref="D23:Q23"/>
    <mergeCell ref="A21:C21"/>
    <mergeCell ref="D21:R21"/>
    <mergeCell ref="S22:U22"/>
    <mergeCell ref="A22:C22"/>
    <mergeCell ref="D22:Q22"/>
    <mergeCell ref="S23:U23"/>
  </mergeCells>
  <phoneticPr fontId="3"/>
  <conditionalFormatting sqref="D12:R12">
    <cfRule type="expression" dxfId="17" priority="24">
      <formula>$D$12=""</formula>
    </cfRule>
  </conditionalFormatting>
  <conditionalFormatting sqref="D13:R13">
    <cfRule type="expression" dxfId="16" priority="22">
      <formula>$D$13=""</formula>
    </cfRule>
  </conditionalFormatting>
  <conditionalFormatting sqref="D14:R14">
    <cfRule type="expression" dxfId="15" priority="2">
      <formula>$D$14="有り"</formula>
    </cfRule>
    <cfRule type="expression" dxfId="14" priority="21">
      <formula>$D$14=""</formula>
    </cfRule>
  </conditionalFormatting>
  <conditionalFormatting sqref="D15:R15">
    <cfRule type="expression" dxfId="13" priority="20">
      <formula>$D$15=""</formula>
    </cfRule>
  </conditionalFormatting>
  <conditionalFormatting sqref="D16:R16">
    <cfRule type="expression" dxfId="12" priority="19">
      <formula>$D$16=""</formula>
    </cfRule>
  </conditionalFormatting>
  <conditionalFormatting sqref="D17:R17">
    <cfRule type="expression" dxfId="11" priority="18">
      <formula>$D$17=""</formula>
    </cfRule>
  </conditionalFormatting>
  <conditionalFormatting sqref="D18:R18">
    <cfRule type="expression" dxfId="10" priority="17">
      <formula>$D$18=""</formula>
    </cfRule>
  </conditionalFormatting>
  <conditionalFormatting sqref="D19:R19">
    <cfRule type="expression" dxfId="9" priority="16">
      <formula>$D$19=""</formula>
    </cfRule>
  </conditionalFormatting>
  <conditionalFormatting sqref="D20:I20">
    <cfRule type="expression" dxfId="8" priority="15">
      <formula>$D$20=""</formula>
    </cfRule>
  </conditionalFormatting>
  <conditionalFormatting sqref="L20:R20">
    <cfRule type="expression" dxfId="7" priority="14">
      <formula>$L$20=""</formula>
    </cfRule>
  </conditionalFormatting>
  <conditionalFormatting sqref="D21:R21">
    <cfRule type="expression" dxfId="6" priority="10">
      <formula>$D$21&lt;&gt;""</formula>
    </cfRule>
    <cfRule type="expression" dxfId="5" priority="11">
      <formula>$L$20="FEBVK"</formula>
    </cfRule>
    <cfRule type="expression" dxfId="4" priority="12">
      <formula>$L$20="FEAVK"</formula>
    </cfRule>
    <cfRule type="expression" dxfId="3" priority="13">
      <formula>$D$21=""</formula>
    </cfRule>
  </conditionalFormatting>
  <conditionalFormatting sqref="D22:R22">
    <cfRule type="expression" dxfId="2" priority="8">
      <formula>$D$22=""</formula>
    </cfRule>
  </conditionalFormatting>
  <conditionalFormatting sqref="D8:R8">
    <cfRule type="expression" dxfId="1" priority="3">
      <formula>$D$8=""</formula>
    </cfRule>
  </conditionalFormatting>
  <conditionalFormatting sqref="D23:R23">
    <cfRule type="expression" dxfId="0" priority="1">
      <formula>$D$23=""</formula>
    </cfRule>
  </conditionalFormatting>
  <dataValidations count="10">
    <dataValidation type="list" allowBlank="1" showInputMessage="1" showErrorMessage="1" promptTitle="バッテリーサイズ" prompt="補助対象車両、基準額一覧表にバッテリーサイズの記載がある車両のみプルダウンより選択してください。" sqref="D21:R21" xr:uid="{00000000-0002-0000-0000-000001000000}">
      <formula1>"S,M"</formula1>
    </dataValidation>
    <dataValidation type="list" allowBlank="1" showInputMessage="1" showErrorMessage="1" sqref="D19:R19" xr:uid="{00000000-0002-0000-0000-000002000000}">
      <formula1>INDIRECT($D$18)</formula1>
    </dataValidation>
    <dataValidation type="list" allowBlank="1" showInputMessage="1" showErrorMessage="1" sqref="D18:R18" xr:uid="{00000000-0002-0000-0000-000003000000}">
      <formula1>$AM$10:$AX$10</formula1>
    </dataValidation>
    <dataValidation type="list" allowBlank="1" showInputMessage="1" showErrorMessage="1" promptTitle="型式" prompt="型式が「fumei」の場合は左枠は空欄のままにしてください。" sqref="D20:I20" xr:uid="{00000000-0002-0000-0000-000004000000}">
      <formula1>$BC$54:$BC$57</formula1>
    </dataValidation>
    <dataValidation type="list" allowBlank="1" showInputMessage="1" showErrorMessage="1" sqref="D17:R17" xr:uid="{00000000-0002-0000-0000-000005000000}">
      <formula1>"事業用,自家用"</formula1>
    </dataValidation>
    <dataValidation type="list" allowBlank="1" showInputMessage="1" showErrorMessage="1" sqref="D16:R16" xr:uid="{00000000-0002-0000-0000-000006000000}">
      <formula1>"軽自動車(バン),軽自動車(トラック),トラクタ,トラック(小型),トラック(中型),トラック(大型)"</formula1>
    </dataValidation>
    <dataValidation type="list" allowBlank="1" showInputMessage="1" showErrorMessage="1" sqref="D15:R15" xr:uid="{00000000-0002-0000-0000-000007000000}">
      <formula1>"BEV,PHEV,FCV,バッテリー交換式電気自動車(改造),水素内燃機関型自動車(改造)"</formula1>
    </dataValidation>
    <dataValidation type="list" allowBlank="1" showInputMessage="1" showErrorMessage="1" sqref="D13:R14" xr:uid="{00000000-0002-0000-0000-000008000000}">
      <formula1>"有り,無し"</formula1>
    </dataValidation>
    <dataValidation type="list" allowBlank="1" showInputMessage="1" showErrorMessage="1" promptTitle="計画変更の有無" prompt="交付申請時に提出の「様式第１（その８)」と記載内容に変更がある場合は「有り」を選択してください。" sqref="D12:R12" xr:uid="{00000000-0002-0000-0000-000009000000}">
      <formula1>"有り,無し"</formula1>
    </dataValidation>
    <dataValidation type="list" allowBlank="1" showInputMessage="1" showErrorMessage="1" sqref="L20:R20" xr:uid="{00000000-0002-0000-0000-000000000000}">
      <formula1>$AW$54:$AW$88</formula1>
    </dataValidation>
  </dataValidations>
  <pageMargins left="0.7" right="0.7" top="0.75" bottom="0.75" header="0.3" footer="0.3"/>
  <pageSetup paperSize="9" scale="3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D61"/>
  <sheetViews>
    <sheetView showGridLines="0" showZeros="0" view="pageBreakPreview" zoomScale="106" zoomScaleNormal="100" zoomScaleSheetLayoutView="106" workbookViewId="0">
      <selection sqref="A1:I2"/>
    </sheetView>
  </sheetViews>
  <sheetFormatPr defaultRowHeight="13.5" x14ac:dyDescent="0.4"/>
  <cols>
    <col min="1" max="6" width="2.875" style="1" customWidth="1"/>
    <col min="7" max="9" width="4.125" style="1" customWidth="1"/>
    <col min="10" max="11" width="1.875" style="1" customWidth="1"/>
    <col min="12" max="16" width="3.625" style="1" customWidth="1"/>
    <col min="17" max="18" width="1.875" style="1" customWidth="1"/>
    <col min="19" max="23" width="3.625" style="1" customWidth="1"/>
    <col min="24" max="25" width="1.875" style="1" customWidth="1"/>
    <col min="26" max="30" width="3.625" style="1" customWidth="1"/>
    <col min="31" max="43" width="2.625" style="1" customWidth="1"/>
    <col min="44" max="16384" width="9" style="1"/>
  </cols>
  <sheetData>
    <row r="1" spans="1:30" ht="12.95" customHeight="1" x14ac:dyDescent="0.4">
      <c r="A1" s="139" t="s">
        <v>221</v>
      </c>
      <c r="B1" s="139"/>
      <c r="C1" s="139"/>
      <c r="D1" s="139"/>
      <c r="E1" s="139"/>
      <c r="F1" s="139"/>
      <c r="G1" s="139"/>
      <c r="H1" s="139"/>
      <c r="I1" s="139"/>
      <c r="W1" s="2"/>
      <c r="X1" s="2"/>
      <c r="Y1" s="2"/>
      <c r="Z1" s="2"/>
      <c r="AA1" s="2"/>
      <c r="AB1" s="2"/>
      <c r="AC1" s="2"/>
      <c r="AD1" s="2"/>
    </row>
    <row r="2" spans="1:30" ht="12.95" customHeight="1" x14ac:dyDescent="0.4">
      <c r="A2" s="139"/>
      <c r="B2" s="139"/>
      <c r="C2" s="139"/>
      <c r="D2" s="139"/>
      <c r="E2" s="139"/>
      <c r="F2" s="139"/>
      <c r="G2" s="139"/>
      <c r="H2" s="139"/>
      <c r="I2" s="139"/>
      <c r="T2" s="2"/>
      <c r="U2" s="2"/>
      <c r="V2" s="2"/>
      <c r="W2" s="2"/>
      <c r="X2" s="2"/>
      <c r="Y2" s="2"/>
      <c r="Z2" s="2"/>
      <c r="AA2" s="2"/>
      <c r="AB2" s="2"/>
      <c r="AC2" s="2"/>
      <c r="AD2" s="2"/>
    </row>
    <row r="3" spans="1:30" ht="17.25" customHeight="1" x14ac:dyDescent="0.4">
      <c r="A3" s="3" t="s">
        <v>222</v>
      </c>
    </row>
    <row r="4" spans="1:30" ht="17.25" customHeight="1" thickBot="1" x14ac:dyDescent="0.45">
      <c r="A4" s="3"/>
      <c r="B4" s="1" t="s">
        <v>0</v>
      </c>
    </row>
    <row r="5" spans="1:30" ht="30.75" customHeight="1" thickBot="1" x14ac:dyDescent="0.45">
      <c r="A5" s="3"/>
      <c r="G5" s="68" t="s">
        <v>207</v>
      </c>
      <c r="H5" s="68"/>
      <c r="I5" s="69"/>
      <c r="J5" s="84" t="str">
        <f>IFERROR(IF(データシート!D12="無し","〇",""),"")</f>
        <v/>
      </c>
      <c r="K5" s="67"/>
      <c r="L5" s="66" t="s">
        <v>205</v>
      </c>
      <c r="M5" s="67"/>
      <c r="N5" s="67"/>
      <c r="O5" s="67"/>
      <c r="P5" s="85"/>
      <c r="Q5" s="66" t="str">
        <f>IFERROR(IF(データシート!D12="有り","〇",""),"")</f>
        <v/>
      </c>
      <c r="R5" s="85"/>
      <c r="S5" s="66" t="s">
        <v>206</v>
      </c>
      <c r="T5" s="67"/>
      <c r="U5" s="67"/>
      <c r="V5" s="67"/>
      <c r="W5" s="67"/>
      <c r="X5" s="39"/>
      <c r="Y5" s="39"/>
      <c r="Z5" s="39"/>
      <c r="AA5" s="39"/>
      <c r="AB5" s="39"/>
      <c r="AC5" s="39"/>
      <c r="AD5" s="40"/>
    </row>
    <row r="6" spans="1:30" ht="17.25" customHeight="1" x14ac:dyDescent="0.4">
      <c r="A6" s="140" t="s">
        <v>1</v>
      </c>
      <c r="B6" s="141"/>
      <c r="C6" s="141"/>
      <c r="D6" s="141"/>
      <c r="E6" s="141"/>
      <c r="F6" s="141"/>
      <c r="G6" s="146" t="s">
        <v>208</v>
      </c>
      <c r="H6" s="146"/>
      <c r="I6" s="146"/>
      <c r="J6" s="149">
        <f>IFERROR(データシート!D8,"")</f>
        <v>0</v>
      </c>
      <c r="K6" s="149"/>
      <c r="L6" s="149"/>
      <c r="M6" s="149"/>
      <c r="N6" s="149"/>
      <c r="O6" s="149"/>
      <c r="P6" s="149"/>
      <c r="Q6" s="149"/>
      <c r="R6" s="149"/>
      <c r="S6" s="149"/>
      <c r="T6" s="149"/>
      <c r="U6" s="149"/>
      <c r="V6" s="149"/>
      <c r="W6" s="149"/>
      <c r="X6" s="149"/>
      <c r="Y6" s="149"/>
      <c r="Z6" s="149"/>
      <c r="AA6" s="149"/>
      <c r="AB6" s="149"/>
      <c r="AC6" s="149"/>
      <c r="AD6" s="150"/>
    </row>
    <row r="7" spans="1:30" ht="17.25" customHeight="1" x14ac:dyDescent="0.4">
      <c r="A7" s="142"/>
      <c r="B7" s="143"/>
      <c r="C7" s="143"/>
      <c r="D7" s="143"/>
      <c r="E7" s="143"/>
      <c r="F7" s="143"/>
      <c r="G7" s="147"/>
      <c r="H7" s="147"/>
      <c r="I7" s="147"/>
      <c r="J7" s="151"/>
      <c r="K7" s="151"/>
      <c r="L7" s="151"/>
      <c r="M7" s="151"/>
      <c r="N7" s="151"/>
      <c r="O7" s="151"/>
      <c r="P7" s="151"/>
      <c r="Q7" s="151"/>
      <c r="R7" s="151"/>
      <c r="S7" s="151"/>
      <c r="T7" s="151"/>
      <c r="U7" s="151"/>
      <c r="V7" s="151"/>
      <c r="W7" s="151"/>
      <c r="X7" s="151"/>
      <c r="Y7" s="151"/>
      <c r="Z7" s="151"/>
      <c r="AA7" s="151"/>
      <c r="AB7" s="151"/>
      <c r="AC7" s="151"/>
      <c r="AD7" s="152"/>
    </row>
    <row r="8" spans="1:30" ht="17.25" customHeight="1" thickBot="1" x14ac:dyDescent="0.45">
      <c r="A8" s="144"/>
      <c r="B8" s="145"/>
      <c r="C8" s="145"/>
      <c r="D8" s="145"/>
      <c r="E8" s="145"/>
      <c r="F8" s="145"/>
      <c r="G8" s="148"/>
      <c r="H8" s="148"/>
      <c r="I8" s="148"/>
      <c r="J8" s="153"/>
      <c r="K8" s="153"/>
      <c r="L8" s="153"/>
      <c r="M8" s="153"/>
      <c r="N8" s="153"/>
      <c r="O8" s="153"/>
      <c r="P8" s="153"/>
      <c r="Q8" s="153"/>
      <c r="R8" s="153"/>
      <c r="S8" s="153"/>
      <c r="T8" s="153"/>
      <c r="U8" s="153"/>
      <c r="V8" s="153"/>
      <c r="W8" s="153"/>
      <c r="X8" s="153"/>
      <c r="Y8" s="153"/>
      <c r="Z8" s="153"/>
      <c r="AA8" s="153"/>
      <c r="AB8" s="153"/>
      <c r="AC8" s="153"/>
      <c r="AD8" s="154"/>
    </row>
    <row r="9" spans="1:30" ht="12.95" customHeight="1" thickBot="1" x14ac:dyDescent="0.45">
      <c r="A9" s="155" t="s">
        <v>151</v>
      </c>
      <c r="B9" s="156"/>
      <c r="C9" s="156"/>
      <c r="D9" s="156"/>
      <c r="E9" s="156"/>
      <c r="F9" s="156"/>
      <c r="G9" s="159" t="s">
        <v>209</v>
      </c>
      <c r="H9" s="159"/>
      <c r="I9" s="160"/>
      <c r="J9" s="161" t="str">
        <f>IFERROR(IF(データシート!D15="BEV","〇",""),"")</f>
        <v/>
      </c>
      <c r="K9" s="162"/>
      <c r="L9" s="163" t="s">
        <v>2</v>
      </c>
      <c r="M9" s="163"/>
      <c r="N9" s="163"/>
      <c r="O9" s="163"/>
      <c r="P9" s="163"/>
      <c r="Q9" s="162" t="str">
        <f>IFERROR(IF(データシート!D15="PHEV","〇",""),"")</f>
        <v/>
      </c>
      <c r="R9" s="162"/>
      <c r="S9" s="163" t="s">
        <v>3</v>
      </c>
      <c r="T9" s="163"/>
      <c r="U9" s="163"/>
      <c r="V9" s="163"/>
      <c r="W9" s="163"/>
      <c r="X9" s="162" t="str">
        <f>IFERROR(IF(データシート!D15="FCV","〇",""),"")</f>
        <v/>
      </c>
      <c r="Y9" s="162"/>
      <c r="Z9" s="163" t="s">
        <v>4</v>
      </c>
      <c r="AA9" s="163"/>
      <c r="AB9" s="163"/>
      <c r="AC9" s="163"/>
      <c r="AD9" s="164"/>
    </row>
    <row r="10" spans="1:30" ht="12.95" customHeight="1" thickBot="1" x14ac:dyDescent="0.45">
      <c r="A10" s="157"/>
      <c r="B10" s="158"/>
      <c r="C10" s="158"/>
      <c r="D10" s="158"/>
      <c r="E10" s="158"/>
      <c r="F10" s="158"/>
      <c r="G10" s="132"/>
      <c r="H10" s="132"/>
      <c r="I10" s="133"/>
      <c r="J10" s="134"/>
      <c r="K10" s="135"/>
      <c r="L10" s="136"/>
      <c r="M10" s="136"/>
      <c r="N10" s="136"/>
      <c r="O10" s="136"/>
      <c r="P10" s="136"/>
      <c r="Q10" s="135"/>
      <c r="R10" s="135"/>
      <c r="S10" s="136"/>
      <c r="T10" s="136"/>
      <c r="U10" s="136"/>
      <c r="V10" s="136"/>
      <c r="W10" s="136"/>
      <c r="X10" s="135"/>
      <c r="Y10" s="135"/>
      <c r="Z10" s="136"/>
      <c r="AA10" s="136"/>
      <c r="AB10" s="136"/>
      <c r="AC10" s="136"/>
      <c r="AD10" s="137"/>
    </row>
    <row r="11" spans="1:30" ht="12.95" customHeight="1" thickBot="1" x14ac:dyDescent="0.45">
      <c r="A11" s="157"/>
      <c r="B11" s="158"/>
      <c r="C11" s="158"/>
      <c r="D11" s="158"/>
      <c r="E11" s="158"/>
      <c r="F11" s="158"/>
      <c r="G11" s="132"/>
      <c r="H11" s="132"/>
      <c r="I11" s="133"/>
      <c r="J11" s="134" t="str">
        <f>IFERROR(IF(データシート!D15="バッテリー交換式電気自動車(改造)","〇",""),"")</f>
        <v/>
      </c>
      <c r="K11" s="135"/>
      <c r="L11" s="165" t="s">
        <v>5</v>
      </c>
      <c r="M11" s="166"/>
      <c r="N11" s="166"/>
      <c r="O11" s="166"/>
      <c r="P11" s="166"/>
      <c r="Q11" s="135" t="str">
        <f>IFERROR(IF(データシート!D15="水素内燃機関型自動車(改造)","〇",""),"")</f>
        <v/>
      </c>
      <c r="R11" s="135"/>
      <c r="S11" s="165" t="s">
        <v>6</v>
      </c>
      <c r="T11" s="166"/>
      <c r="U11" s="166"/>
      <c r="V11" s="166"/>
      <c r="W11" s="166"/>
      <c r="X11" s="129"/>
      <c r="Y11" s="129"/>
      <c r="Z11" s="129"/>
      <c r="AA11" s="129"/>
      <c r="AB11" s="129"/>
      <c r="AC11" s="129"/>
      <c r="AD11" s="130"/>
    </row>
    <row r="12" spans="1:30" ht="12.95" customHeight="1" thickBot="1" x14ac:dyDescent="0.45">
      <c r="A12" s="157"/>
      <c r="B12" s="158"/>
      <c r="C12" s="158"/>
      <c r="D12" s="158"/>
      <c r="E12" s="158"/>
      <c r="F12" s="158"/>
      <c r="G12" s="132"/>
      <c r="H12" s="132"/>
      <c r="I12" s="133"/>
      <c r="J12" s="134"/>
      <c r="K12" s="135"/>
      <c r="L12" s="166"/>
      <c r="M12" s="166"/>
      <c r="N12" s="166"/>
      <c r="O12" s="166"/>
      <c r="P12" s="166"/>
      <c r="Q12" s="135"/>
      <c r="R12" s="135"/>
      <c r="S12" s="166"/>
      <c r="T12" s="166"/>
      <c r="U12" s="166"/>
      <c r="V12" s="166"/>
      <c r="W12" s="166"/>
      <c r="X12" s="129"/>
      <c r="Y12" s="129"/>
      <c r="Z12" s="129"/>
      <c r="AA12" s="129"/>
      <c r="AB12" s="129"/>
      <c r="AC12" s="129"/>
      <c r="AD12" s="130"/>
    </row>
    <row r="13" spans="1:30" ht="12.95" customHeight="1" thickBot="1" x14ac:dyDescent="0.45">
      <c r="A13" s="157"/>
      <c r="B13" s="158"/>
      <c r="C13" s="158"/>
      <c r="D13" s="158"/>
      <c r="E13" s="158"/>
      <c r="F13" s="158"/>
      <c r="G13" s="131" t="s">
        <v>210</v>
      </c>
      <c r="H13" s="132"/>
      <c r="I13" s="133"/>
      <c r="J13" s="134" t="str">
        <f>IFERROR(IF(データシート!D16="軽自動車(バン)","〇",""),"")</f>
        <v/>
      </c>
      <c r="K13" s="135"/>
      <c r="L13" s="136" t="s">
        <v>7</v>
      </c>
      <c r="M13" s="136"/>
      <c r="N13" s="136"/>
      <c r="O13" s="136"/>
      <c r="P13" s="136"/>
      <c r="Q13" s="135" t="str">
        <f>IFERROR(IF(データシート!D16="軽自動車(トラック)","〇",""),"")</f>
        <v/>
      </c>
      <c r="R13" s="135"/>
      <c r="S13" s="136" t="s">
        <v>8</v>
      </c>
      <c r="T13" s="136"/>
      <c r="U13" s="136"/>
      <c r="V13" s="136"/>
      <c r="W13" s="136"/>
      <c r="X13" s="135" t="str">
        <f>IFERROR(IF(データシート!D16="トラクタ","〇",""),"")</f>
        <v/>
      </c>
      <c r="Y13" s="135"/>
      <c r="Z13" s="136" t="s">
        <v>9</v>
      </c>
      <c r="AA13" s="136"/>
      <c r="AB13" s="136"/>
      <c r="AC13" s="136"/>
      <c r="AD13" s="137"/>
    </row>
    <row r="14" spans="1:30" ht="12.95" customHeight="1" thickBot="1" x14ac:dyDescent="0.45">
      <c r="A14" s="157"/>
      <c r="B14" s="158"/>
      <c r="C14" s="158"/>
      <c r="D14" s="158"/>
      <c r="E14" s="158"/>
      <c r="F14" s="158"/>
      <c r="G14" s="132"/>
      <c r="H14" s="132"/>
      <c r="I14" s="133"/>
      <c r="J14" s="134"/>
      <c r="K14" s="135"/>
      <c r="L14" s="136"/>
      <c r="M14" s="136"/>
      <c r="N14" s="136"/>
      <c r="O14" s="136"/>
      <c r="P14" s="136"/>
      <c r="Q14" s="135"/>
      <c r="R14" s="135"/>
      <c r="S14" s="136"/>
      <c r="T14" s="136"/>
      <c r="U14" s="136"/>
      <c r="V14" s="136"/>
      <c r="W14" s="136"/>
      <c r="X14" s="135"/>
      <c r="Y14" s="135"/>
      <c r="Z14" s="136"/>
      <c r="AA14" s="136"/>
      <c r="AB14" s="136"/>
      <c r="AC14" s="136"/>
      <c r="AD14" s="137"/>
    </row>
    <row r="15" spans="1:30" ht="12.95" customHeight="1" thickBot="1" x14ac:dyDescent="0.45">
      <c r="A15" s="157"/>
      <c r="B15" s="158"/>
      <c r="C15" s="158"/>
      <c r="D15" s="158"/>
      <c r="E15" s="158"/>
      <c r="F15" s="158"/>
      <c r="G15" s="132"/>
      <c r="H15" s="132"/>
      <c r="I15" s="133"/>
      <c r="J15" s="134" t="str">
        <f>IFERROR(IF(データシート!D16="トラック(小型)","〇",""),"")</f>
        <v/>
      </c>
      <c r="K15" s="135"/>
      <c r="L15" s="138" t="s">
        <v>10</v>
      </c>
      <c r="M15" s="136"/>
      <c r="N15" s="136"/>
      <c r="O15" s="136"/>
      <c r="P15" s="136"/>
      <c r="Q15" s="135" t="str">
        <f>IFERROR(IF(データシート!D16="トラック(中型)","〇",""),"")</f>
        <v/>
      </c>
      <c r="R15" s="135"/>
      <c r="S15" s="138" t="s">
        <v>11</v>
      </c>
      <c r="T15" s="136"/>
      <c r="U15" s="136"/>
      <c r="V15" s="136"/>
      <c r="W15" s="136"/>
      <c r="X15" s="135" t="str">
        <f>IFERROR(IF(データシート!D16="トラック(大型)","〇",""),"")</f>
        <v/>
      </c>
      <c r="Y15" s="135"/>
      <c r="Z15" s="138" t="s">
        <v>12</v>
      </c>
      <c r="AA15" s="136"/>
      <c r="AB15" s="136"/>
      <c r="AC15" s="136"/>
      <c r="AD15" s="137"/>
    </row>
    <row r="16" spans="1:30" ht="12.95" customHeight="1" thickBot="1" x14ac:dyDescent="0.45">
      <c r="A16" s="157"/>
      <c r="B16" s="158"/>
      <c r="C16" s="158"/>
      <c r="D16" s="158"/>
      <c r="E16" s="158"/>
      <c r="F16" s="158"/>
      <c r="G16" s="132"/>
      <c r="H16" s="132"/>
      <c r="I16" s="133"/>
      <c r="J16" s="134"/>
      <c r="K16" s="135"/>
      <c r="L16" s="136"/>
      <c r="M16" s="136"/>
      <c r="N16" s="136"/>
      <c r="O16" s="136"/>
      <c r="P16" s="136"/>
      <c r="Q16" s="135"/>
      <c r="R16" s="135"/>
      <c r="S16" s="136"/>
      <c r="T16" s="136"/>
      <c r="U16" s="136"/>
      <c r="V16" s="136"/>
      <c r="W16" s="136"/>
      <c r="X16" s="135"/>
      <c r="Y16" s="135"/>
      <c r="Z16" s="136"/>
      <c r="AA16" s="136"/>
      <c r="AB16" s="136"/>
      <c r="AC16" s="136"/>
      <c r="AD16" s="137"/>
    </row>
    <row r="17" spans="1:30" ht="12.95" customHeight="1" x14ac:dyDescent="0.4">
      <c r="A17" s="157"/>
      <c r="B17" s="158"/>
      <c r="C17" s="158"/>
      <c r="D17" s="158"/>
      <c r="E17" s="158"/>
      <c r="F17" s="158"/>
      <c r="G17" s="98" t="s">
        <v>211</v>
      </c>
      <c r="H17" s="98"/>
      <c r="I17" s="98"/>
      <c r="J17" s="123">
        <f>データシート!D18</f>
        <v>0</v>
      </c>
      <c r="K17" s="123"/>
      <c r="L17" s="123"/>
      <c r="M17" s="123"/>
      <c r="N17" s="123"/>
      <c r="O17" s="123"/>
      <c r="P17" s="123"/>
      <c r="Q17" s="123"/>
      <c r="R17" s="123"/>
      <c r="S17" s="123"/>
      <c r="T17" s="123"/>
      <c r="U17" s="123"/>
      <c r="V17" s="123"/>
      <c r="W17" s="123"/>
      <c r="X17" s="123"/>
      <c r="Y17" s="123"/>
      <c r="Z17" s="123"/>
      <c r="AA17" s="123"/>
      <c r="AB17" s="123"/>
      <c r="AC17" s="123"/>
      <c r="AD17" s="124"/>
    </row>
    <row r="18" spans="1:30" ht="12.95" customHeight="1" x14ac:dyDescent="0.4">
      <c r="A18" s="157"/>
      <c r="B18" s="158"/>
      <c r="C18" s="158"/>
      <c r="D18" s="158"/>
      <c r="E18" s="158"/>
      <c r="F18" s="158"/>
      <c r="G18" s="98"/>
      <c r="H18" s="98"/>
      <c r="I18" s="98"/>
      <c r="J18" s="98"/>
      <c r="K18" s="98"/>
      <c r="L18" s="98"/>
      <c r="M18" s="98"/>
      <c r="N18" s="98"/>
      <c r="O18" s="98"/>
      <c r="P18" s="98"/>
      <c r="Q18" s="98"/>
      <c r="R18" s="98"/>
      <c r="S18" s="98"/>
      <c r="T18" s="98"/>
      <c r="U18" s="98"/>
      <c r="V18" s="98"/>
      <c r="W18" s="98"/>
      <c r="X18" s="98"/>
      <c r="Y18" s="98"/>
      <c r="Z18" s="98"/>
      <c r="AA18" s="98"/>
      <c r="AB18" s="98"/>
      <c r="AC18" s="98"/>
      <c r="AD18" s="119"/>
    </row>
    <row r="19" spans="1:30" ht="12.95" customHeight="1" x14ac:dyDescent="0.4">
      <c r="A19" s="157"/>
      <c r="B19" s="158"/>
      <c r="C19" s="158"/>
      <c r="D19" s="158"/>
      <c r="E19" s="158"/>
      <c r="F19" s="158"/>
      <c r="G19" s="98" t="s">
        <v>212</v>
      </c>
      <c r="H19" s="98"/>
      <c r="I19" s="98"/>
      <c r="J19" s="98">
        <f>データシート!D19</f>
        <v>0</v>
      </c>
      <c r="K19" s="98"/>
      <c r="L19" s="98"/>
      <c r="M19" s="98"/>
      <c r="N19" s="98"/>
      <c r="O19" s="98"/>
      <c r="P19" s="98"/>
      <c r="Q19" s="98"/>
      <c r="R19" s="98"/>
      <c r="S19" s="98"/>
      <c r="T19" s="98"/>
      <c r="U19" s="98"/>
      <c r="V19" s="98"/>
      <c r="W19" s="98"/>
      <c r="X19" s="98"/>
      <c r="Y19" s="98"/>
      <c r="Z19" s="98"/>
      <c r="AA19" s="98"/>
      <c r="AB19" s="98"/>
      <c r="AC19" s="98"/>
      <c r="AD19" s="119"/>
    </row>
    <row r="20" spans="1:30" ht="12.95" customHeight="1" x14ac:dyDescent="0.4">
      <c r="A20" s="157"/>
      <c r="B20" s="158"/>
      <c r="C20" s="158"/>
      <c r="D20" s="158"/>
      <c r="E20" s="158"/>
      <c r="F20" s="158"/>
      <c r="G20" s="98"/>
      <c r="H20" s="98"/>
      <c r="I20" s="98"/>
      <c r="J20" s="98"/>
      <c r="K20" s="98"/>
      <c r="L20" s="98"/>
      <c r="M20" s="98"/>
      <c r="N20" s="98"/>
      <c r="O20" s="98"/>
      <c r="P20" s="98"/>
      <c r="Q20" s="98"/>
      <c r="R20" s="98"/>
      <c r="S20" s="98"/>
      <c r="T20" s="98"/>
      <c r="U20" s="98"/>
      <c r="V20" s="98"/>
      <c r="W20" s="98"/>
      <c r="X20" s="98"/>
      <c r="Y20" s="98"/>
      <c r="Z20" s="98"/>
      <c r="AA20" s="98"/>
      <c r="AB20" s="98"/>
      <c r="AC20" s="98"/>
      <c r="AD20" s="119"/>
    </row>
    <row r="21" spans="1:30" ht="12.95" customHeight="1" x14ac:dyDescent="0.4">
      <c r="A21" s="157"/>
      <c r="B21" s="158"/>
      <c r="C21" s="158"/>
      <c r="D21" s="158"/>
      <c r="E21" s="158"/>
      <c r="F21" s="158"/>
      <c r="G21" s="125" t="s">
        <v>213</v>
      </c>
      <c r="H21" s="98"/>
      <c r="I21" s="98"/>
      <c r="J21" s="98">
        <f>データシート!D20</f>
        <v>0</v>
      </c>
      <c r="K21" s="98"/>
      <c r="L21" s="98"/>
      <c r="M21" s="99"/>
      <c r="N21" s="126" t="s">
        <v>13</v>
      </c>
      <c r="O21" s="127">
        <f>データシート!L20</f>
        <v>0</v>
      </c>
      <c r="P21" s="128"/>
      <c r="Q21" s="128"/>
      <c r="R21" s="128"/>
      <c r="S21" s="128"/>
      <c r="T21" s="128"/>
      <c r="U21" s="87" t="s">
        <v>150</v>
      </c>
      <c r="V21" s="87"/>
      <c r="W21" s="87"/>
      <c r="X21" s="87"/>
      <c r="Y21" s="87"/>
      <c r="Z21" s="87"/>
      <c r="AA21" s="98">
        <f>データシート!D21</f>
        <v>0</v>
      </c>
      <c r="AB21" s="98"/>
      <c r="AC21" s="98"/>
      <c r="AD21" s="119"/>
    </row>
    <row r="22" spans="1:30" ht="12.95" customHeight="1" x14ac:dyDescent="0.4">
      <c r="A22" s="157"/>
      <c r="B22" s="158"/>
      <c r="C22" s="158"/>
      <c r="D22" s="158"/>
      <c r="E22" s="158"/>
      <c r="F22" s="158"/>
      <c r="G22" s="98"/>
      <c r="H22" s="98"/>
      <c r="I22" s="98"/>
      <c r="J22" s="98"/>
      <c r="K22" s="98"/>
      <c r="L22" s="98"/>
      <c r="M22" s="99"/>
      <c r="N22" s="126"/>
      <c r="O22" s="127"/>
      <c r="P22" s="128"/>
      <c r="Q22" s="128"/>
      <c r="R22" s="128"/>
      <c r="S22" s="128"/>
      <c r="T22" s="128"/>
      <c r="U22" s="87"/>
      <c r="V22" s="87"/>
      <c r="W22" s="87"/>
      <c r="X22" s="87"/>
      <c r="Y22" s="87"/>
      <c r="Z22" s="87"/>
      <c r="AA22" s="98"/>
      <c r="AB22" s="98"/>
      <c r="AC22" s="98"/>
      <c r="AD22" s="119"/>
    </row>
    <row r="23" spans="1:30" ht="12.95" customHeight="1" x14ac:dyDescent="0.4">
      <c r="A23" s="70" t="s">
        <v>14</v>
      </c>
      <c r="B23" s="71"/>
      <c r="C23" s="71"/>
      <c r="D23" s="71"/>
      <c r="E23" s="71"/>
      <c r="F23" s="71"/>
      <c r="G23" s="87" t="s">
        <v>15</v>
      </c>
      <c r="H23" s="87"/>
      <c r="I23" s="87"/>
      <c r="J23" s="98" t="s">
        <v>16</v>
      </c>
      <c r="K23" s="98"/>
      <c r="L23" s="98"/>
      <c r="M23" s="98"/>
      <c r="N23" s="98"/>
      <c r="O23" s="98"/>
      <c r="P23" s="98"/>
      <c r="Q23" s="98"/>
      <c r="R23" s="98"/>
      <c r="S23" s="98"/>
      <c r="T23" s="98"/>
      <c r="U23" s="98"/>
      <c r="V23" s="98"/>
      <c r="W23" s="98"/>
      <c r="X23" s="98"/>
      <c r="Y23" s="98"/>
      <c r="Z23" s="98"/>
      <c r="AA23" s="98"/>
      <c r="AB23" s="98"/>
      <c r="AC23" s="98"/>
      <c r="AD23" s="119"/>
    </row>
    <row r="24" spans="1:30" ht="12.95" customHeight="1" x14ac:dyDescent="0.4">
      <c r="A24" s="72"/>
      <c r="B24" s="73"/>
      <c r="C24" s="73"/>
      <c r="D24" s="73"/>
      <c r="E24" s="73"/>
      <c r="F24" s="73"/>
      <c r="G24" s="87"/>
      <c r="H24" s="87"/>
      <c r="I24" s="87"/>
      <c r="J24" s="98"/>
      <c r="K24" s="98"/>
      <c r="L24" s="98"/>
      <c r="M24" s="98"/>
      <c r="N24" s="98"/>
      <c r="O24" s="98"/>
      <c r="P24" s="98"/>
      <c r="Q24" s="98"/>
      <c r="R24" s="98"/>
      <c r="S24" s="98"/>
      <c r="T24" s="98"/>
      <c r="U24" s="98"/>
      <c r="V24" s="98"/>
      <c r="W24" s="98"/>
      <c r="X24" s="98"/>
      <c r="Y24" s="98"/>
      <c r="Z24" s="98"/>
      <c r="AA24" s="98"/>
      <c r="AB24" s="98"/>
      <c r="AC24" s="98"/>
      <c r="AD24" s="119"/>
    </row>
    <row r="25" spans="1:30" ht="12.95" customHeight="1" x14ac:dyDescent="0.4">
      <c r="A25" s="72"/>
      <c r="B25" s="73"/>
      <c r="C25" s="73"/>
      <c r="D25" s="73"/>
      <c r="E25" s="73"/>
      <c r="F25" s="73"/>
      <c r="G25" s="87" t="s">
        <v>214</v>
      </c>
      <c r="H25" s="87"/>
      <c r="I25" s="87"/>
      <c r="J25" s="98"/>
      <c r="K25" s="98"/>
      <c r="L25" s="99"/>
      <c r="M25" s="120">
        <f>データシート!D22</f>
        <v>0</v>
      </c>
      <c r="N25" s="121"/>
      <c r="O25" s="121"/>
      <c r="P25" s="121"/>
      <c r="Q25" s="121"/>
      <c r="R25" s="121"/>
      <c r="S25" s="121"/>
      <c r="T25" s="121"/>
      <c r="U25" s="121"/>
      <c r="V25" s="121"/>
      <c r="W25" s="121"/>
      <c r="X25" s="121"/>
      <c r="Y25" s="121"/>
      <c r="Z25" s="121"/>
      <c r="AA25" s="121"/>
      <c r="AB25" s="121"/>
      <c r="AC25" s="121"/>
      <c r="AD25" s="122"/>
    </row>
    <row r="26" spans="1:30" ht="12.95" customHeight="1" x14ac:dyDescent="0.4">
      <c r="A26" s="72"/>
      <c r="B26" s="73"/>
      <c r="C26" s="73"/>
      <c r="D26" s="73"/>
      <c r="E26" s="73"/>
      <c r="F26" s="73"/>
      <c r="G26" s="87"/>
      <c r="H26" s="87"/>
      <c r="I26" s="87"/>
      <c r="J26" s="98"/>
      <c r="K26" s="98"/>
      <c r="L26" s="99"/>
      <c r="M26" s="120"/>
      <c r="N26" s="121"/>
      <c r="O26" s="121"/>
      <c r="P26" s="121"/>
      <c r="Q26" s="121"/>
      <c r="R26" s="121"/>
      <c r="S26" s="121"/>
      <c r="T26" s="121"/>
      <c r="U26" s="121"/>
      <c r="V26" s="121"/>
      <c r="W26" s="121"/>
      <c r="X26" s="121"/>
      <c r="Y26" s="121"/>
      <c r="Z26" s="121"/>
      <c r="AA26" s="121"/>
      <c r="AB26" s="121"/>
      <c r="AC26" s="121"/>
      <c r="AD26" s="122"/>
    </row>
    <row r="27" spans="1:30" ht="12.95" customHeight="1" x14ac:dyDescent="0.4">
      <c r="A27" s="72"/>
      <c r="B27" s="73"/>
      <c r="C27" s="73"/>
      <c r="D27" s="73"/>
      <c r="E27" s="73"/>
      <c r="F27" s="73"/>
      <c r="G27" s="87" t="s">
        <v>216</v>
      </c>
      <c r="H27" s="87"/>
      <c r="I27" s="87"/>
      <c r="J27" s="98" t="s">
        <v>17</v>
      </c>
      <c r="K27" s="98"/>
      <c r="L27" s="99"/>
      <c r="M27" s="107">
        <f>データシート!D23</f>
        <v>0</v>
      </c>
      <c r="N27" s="108"/>
      <c r="O27" s="108"/>
      <c r="P27" s="108"/>
      <c r="Q27" s="108"/>
      <c r="R27" s="108"/>
      <c r="S27" s="108"/>
      <c r="T27" s="108"/>
      <c r="U27" s="108"/>
      <c r="V27" s="108"/>
      <c r="W27" s="108"/>
      <c r="X27" s="108"/>
      <c r="Y27" s="108"/>
      <c r="Z27" s="108"/>
      <c r="AA27" s="108"/>
      <c r="AB27" s="108"/>
      <c r="AC27" s="108"/>
      <c r="AD27" s="109"/>
    </row>
    <row r="28" spans="1:30" ht="12.95" customHeight="1" x14ac:dyDescent="0.4">
      <c r="A28" s="72"/>
      <c r="B28" s="73"/>
      <c r="C28" s="73"/>
      <c r="D28" s="73"/>
      <c r="E28" s="73"/>
      <c r="F28" s="73"/>
      <c r="G28" s="87"/>
      <c r="H28" s="87"/>
      <c r="I28" s="87"/>
      <c r="J28" s="98"/>
      <c r="K28" s="98"/>
      <c r="L28" s="99"/>
      <c r="M28" s="107"/>
      <c r="N28" s="108"/>
      <c r="O28" s="108"/>
      <c r="P28" s="108"/>
      <c r="Q28" s="108"/>
      <c r="R28" s="108"/>
      <c r="S28" s="108"/>
      <c r="T28" s="108"/>
      <c r="U28" s="108"/>
      <c r="V28" s="108"/>
      <c r="W28" s="108"/>
      <c r="X28" s="108"/>
      <c r="Y28" s="108"/>
      <c r="Z28" s="108"/>
      <c r="AA28" s="108"/>
      <c r="AB28" s="108"/>
      <c r="AC28" s="108"/>
      <c r="AD28" s="109"/>
    </row>
    <row r="29" spans="1:30" ht="12.95" customHeight="1" x14ac:dyDescent="0.4">
      <c r="A29" s="72"/>
      <c r="B29" s="73"/>
      <c r="C29" s="73"/>
      <c r="D29" s="73"/>
      <c r="E29" s="73"/>
      <c r="F29" s="73"/>
      <c r="G29" s="86" t="s">
        <v>215</v>
      </c>
      <c r="H29" s="87"/>
      <c r="I29" s="87"/>
      <c r="J29" s="98" t="s">
        <v>18</v>
      </c>
      <c r="K29" s="98"/>
      <c r="L29" s="99"/>
      <c r="M29" s="100" t="str">
        <f>データシート!S23</f>
        <v/>
      </c>
      <c r="N29" s="100"/>
      <c r="O29" s="100"/>
      <c r="P29" s="100"/>
      <c r="Q29" s="100"/>
      <c r="R29" s="100"/>
      <c r="S29" s="100"/>
      <c r="T29" s="100"/>
      <c r="U29" s="100"/>
      <c r="V29" s="100"/>
      <c r="W29" s="100"/>
      <c r="X29" s="100"/>
      <c r="Y29" s="100"/>
      <c r="Z29" s="100"/>
      <c r="AA29" s="100"/>
      <c r="AB29" s="100"/>
      <c r="AC29" s="100"/>
      <c r="AD29" s="101"/>
    </row>
    <row r="30" spans="1:30" ht="12.95" customHeight="1" x14ac:dyDescent="0.4">
      <c r="A30" s="72"/>
      <c r="B30" s="73"/>
      <c r="C30" s="73"/>
      <c r="D30" s="73"/>
      <c r="E30" s="73"/>
      <c r="F30" s="73"/>
      <c r="G30" s="87"/>
      <c r="H30" s="87"/>
      <c r="I30" s="87"/>
      <c r="J30" s="98"/>
      <c r="K30" s="98"/>
      <c r="L30" s="99"/>
      <c r="M30" s="102"/>
      <c r="N30" s="102"/>
      <c r="O30" s="102"/>
      <c r="P30" s="102"/>
      <c r="Q30" s="102"/>
      <c r="R30" s="102"/>
      <c r="S30" s="102"/>
      <c r="T30" s="102"/>
      <c r="U30" s="102"/>
      <c r="V30" s="102"/>
      <c r="W30" s="102"/>
      <c r="X30" s="102"/>
      <c r="Y30" s="102"/>
      <c r="Z30" s="102"/>
      <c r="AA30" s="102"/>
      <c r="AB30" s="102"/>
      <c r="AC30" s="102"/>
      <c r="AD30" s="103"/>
    </row>
    <row r="31" spans="1:30" ht="12.95" customHeight="1" x14ac:dyDescent="0.4">
      <c r="A31" s="72"/>
      <c r="B31" s="73"/>
      <c r="C31" s="73"/>
      <c r="D31" s="73"/>
      <c r="E31" s="73"/>
      <c r="F31" s="73"/>
      <c r="G31" s="87" t="s">
        <v>217</v>
      </c>
      <c r="H31" s="87"/>
      <c r="I31" s="87"/>
      <c r="J31" s="98" t="s">
        <v>19</v>
      </c>
      <c r="K31" s="98"/>
      <c r="L31" s="99"/>
      <c r="M31" s="107" t="e">
        <f>データシート!V23</f>
        <v>#VALUE!</v>
      </c>
      <c r="N31" s="108"/>
      <c r="O31" s="108"/>
      <c r="P31" s="108"/>
      <c r="Q31" s="108"/>
      <c r="R31" s="108"/>
      <c r="S31" s="108"/>
      <c r="T31" s="108"/>
      <c r="U31" s="108"/>
      <c r="V31" s="108"/>
      <c r="W31" s="108"/>
      <c r="X31" s="108"/>
      <c r="Y31" s="108"/>
      <c r="Z31" s="108"/>
      <c r="AA31" s="108"/>
      <c r="AB31" s="108"/>
      <c r="AC31" s="108"/>
      <c r="AD31" s="109"/>
    </row>
    <row r="32" spans="1:30" ht="12.95" customHeight="1" thickBot="1" x14ac:dyDescent="0.45">
      <c r="A32" s="72"/>
      <c r="B32" s="73"/>
      <c r="C32" s="73"/>
      <c r="D32" s="73"/>
      <c r="E32" s="73"/>
      <c r="F32" s="73"/>
      <c r="G32" s="104"/>
      <c r="H32" s="104"/>
      <c r="I32" s="104"/>
      <c r="J32" s="105"/>
      <c r="K32" s="105"/>
      <c r="L32" s="106"/>
      <c r="M32" s="110"/>
      <c r="N32" s="111"/>
      <c r="O32" s="111"/>
      <c r="P32" s="111"/>
      <c r="Q32" s="111"/>
      <c r="R32" s="111"/>
      <c r="S32" s="111"/>
      <c r="T32" s="111"/>
      <c r="U32" s="111"/>
      <c r="V32" s="111"/>
      <c r="W32" s="111"/>
      <c r="X32" s="111"/>
      <c r="Y32" s="111"/>
      <c r="Z32" s="111"/>
      <c r="AA32" s="111"/>
      <c r="AB32" s="111"/>
      <c r="AC32" s="111"/>
      <c r="AD32" s="112"/>
    </row>
    <row r="33" spans="1:30" s="4" customFormat="1" ht="12.95" customHeight="1" x14ac:dyDescent="0.4">
      <c r="A33" s="72"/>
      <c r="B33" s="73"/>
      <c r="C33" s="73"/>
      <c r="D33" s="73"/>
      <c r="E33" s="73"/>
      <c r="F33" s="73"/>
      <c r="G33" s="113" t="s">
        <v>20</v>
      </c>
      <c r="H33" s="114"/>
      <c r="I33" s="115"/>
      <c r="J33" s="95" t="str">
        <f>IFERROR(IF(データシート!D13="有り","〇",""),"")</f>
        <v/>
      </c>
      <c r="K33" s="89"/>
      <c r="L33" s="94" t="s">
        <v>21</v>
      </c>
      <c r="M33" s="94"/>
      <c r="N33" s="94"/>
      <c r="O33" s="94"/>
      <c r="P33" s="94"/>
      <c r="Q33" s="95" t="str">
        <f>IFERROR(IF(データシート!D13="無し","〇",""),"")</f>
        <v/>
      </c>
      <c r="R33" s="89"/>
      <c r="S33" s="94" t="s">
        <v>22</v>
      </c>
      <c r="T33" s="94"/>
      <c r="U33" s="94"/>
      <c r="V33" s="94"/>
      <c r="W33" s="94"/>
      <c r="X33" s="5"/>
      <c r="Y33" s="5"/>
      <c r="Z33" s="5"/>
      <c r="AA33" s="5"/>
      <c r="AB33" s="5"/>
      <c r="AC33" s="5"/>
      <c r="AD33" s="6"/>
    </row>
    <row r="34" spans="1:30" s="4" customFormat="1" ht="12.95" customHeight="1" thickBot="1" x14ac:dyDescent="0.45">
      <c r="A34" s="74"/>
      <c r="B34" s="68"/>
      <c r="C34" s="68"/>
      <c r="D34" s="68"/>
      <c r="E34" s="68"/>
      <c r="F34" s="68"/>
      <c r="G34" s="116"/>
      <c r="H34" s="117"/>
      <c r="I34" s="118"/>
      <c r="J34" s="97"/>
      <c r="K34" s="93"/>
      <c r="L34" s="68"/>
      <c r="M34" s="68"/>
      <c r="N34" s="68"/>
      <c r="O34" s="68"/>
      <c r="P34" s="68"/>
      <c r="Q34" s="97"/>
      <c r="R34" s="93"/>
      <c r="S34" s="68"/>
      <c r="T34" s="68"/>
      <c r="U34" s="68"/>
      <c r="V34" s="68"/>
      <c r="W34" s="68"/>
      <c r="X34" s="7"/>
      <c r="Y34" s="7"/>
      <c r="Z34" s="7"/>
      <c r="AA34" s="7"/>
      <c r="AB34" s="7"/>
      <c r="AC34" s="7"/>
      <c r="AD34" s="8"/>
    </row>
    <row r="35" spans="1:30" ht="12.95" customHeight="1" x14ac:dyDescent="0.4">
      <c r="A35" s="75" t="s">
        <v>23</v>
      </c>
      <c r="B35" s="76"/>
      <c r="C35" s="76"/>
      <c r="D35" s="76"/>
      <c r="E35" s="76"/>
      <c r="F35" s="76"/>
      <c r="G35" s="76"/>
      <c r="H35" s="76"/>
      <c r="I35" s="77"/>
      <c r="J35" s="88" t="str">
        <f>IFERROR(IF(データシート!D14="有り","〇",""),"")</f>
        <v/>
      </c>
      <c r="K35" s="89"/>
      <c r="L35" s="94" t="s">
        <v>21</v>
      </c>
      <c r="M35" s="94"/>
      <c r="N35" s="94"/>
      <c r="O35" s="94"/>
      <c r="P35" s="94"/>
      <c r="Q35" s="95" t="str">
        <f>IFERROR(IF(データシート!D14="無し","〇",""),"")</f>
        <v/>
      </c>
      <c r="R35" s="89"/>
      <c r="S35" s="94" t="s">
        <v>22</v>
      </c>
      <c r="T35" s="94"/>
      <c r="U35" s="94"/>
      <c r="V35" s="94"/>
      <c r="W35" s="94"/>
      <c r="X35" s="9"/>
      <c r="Y35" s="9"/>
      <c r="Z35" s="9"/>
      <c r="AA35" s="9"/>
      <c r="AB35" s="9"/>
      <c r="AC35" s="9"/>
      <c r="AD35" s="10"/>
    </row>
    <row r="36" spans="1:30" ht="12.95" customHeight="1" x14ac:dyDescent="0.4">
      <c r="A36" s="78"/>
      <c r="B36" s="79"/>
      <c r="C36" s="79"/>
      <c r="D36" s="79"/>
      <c r="E36" s="79"/>
      <c r="F36" s="79"/>
      <c r="G36" s="79"/>
      <c r="H36" s="79"/>
      <c r="I36" s="80"/>
      <c r="J36" s="90"/>
      <c r="K36" s="91"/>
      <c r="L36" s="73"/>
      <c r="M36" s="73"/>
      <c r="N36" s="73"/>
      <c r="O36" s="73"/>
      <c r="P36" s="73"/>
      <c r="Q36" s="96"/>
      <c r="R36" s="91"/>
      <c r="S36" s="73"/>
      <c r="T36" s="73"/>
      <c r="U36" s="73"/>
      <c r="V36" s="73"/>
      <c r="W36" s="73"/>
      <c r="X36" s="11"/>
      <c r="Y36" s="11"/>
      <c r="Z36" s="11"/>
      <c r="AA36" s="11"/>
      <c r="AB36" s="11"/>
      <c r="AC36" s="11"/>
      <c r="AD36" s="12"/>
    </row>
    <row r="37" spans="1:30" ht="12.95" customHeight="1" x14ac:dyDescent="0.4">
      <c r="A37" s="78"/>
      <c r="B37" s="79"/>
      <c r="C37" s="79"/>
      <c r="D37" s="79"/>
      <c r="E37" s="79"/>
      <c r="F37" s="79"/>
      <c r="G37" s="79"/>
      <c r="H37" s="79"/>
      <c r="I37" s="80"/>
      <c r="J37" s="90"/>
      <c r="K37" s="91"/>
      <c r="L37" s="73"/>
      <c r="M37" s="73"/>
      <c r="N37" s="73"/>
      <c r="O37" s="73"/>
      <c r="P37" s="73"/>
      <c r="Q37" s="96"/>
      <c r="R37" s="91"/>
      <c r="S37" s="73"/>
      <c r="T37" s="73"/>
      <c r="U37" s="73"/>
      <c r="V37" s="73"/>
      <c r="W37" s="73"/>
      <c r="X37" s="11"/>
      <c r="Y37" s="11"/>
      <c r="Z37" s="11"/>
      <c r="AA37" s="11"/>
      <c r="AB37" s="11"/>
      <c r="AC37" s="11"/>
      <c r="AD37" s="12"/>
    </row>
    <row r="38" spans="1:30" ht="12.75" customHeight="1" thickBot="1" x14ac:dyDescent="0.45">
      <c r="A38" s="81"/>
      <c r="B38" s="82"/>
      <c r="C38" s="82"/>
      <c r="D38" s="82"/>
      <c r="E38" s="82"/>
      <c r="F38" s="82"/>
      <c r="G38" s="82"/>
      <c r="H38" s="82"/>
      <c r="I38" s="83"/>
      <c r="J38" s="92"/>
      <c r="K38" s="93"/>
      <c r="L38" s="68"/>
      <c r="M38" s="68"/>
      <c r="N38" s="68"/>
      <c r="O38" s="68"/>
      <c r="P38" s="68"/>
      <c r="Q38" s="97"/>
      <c r="R38" s="93"/>
      <c r="S38" s="68"/>
      <c r="T38" s="68"/>
      <c r="U38" s="68"/>
      <c r="V38" s="68"/>
      <c r="W38" s="68"/>
      <c r="X38" s="13"/>
      <c r="Y38" s="13"/>
      <c r="Z38" s="13"/>
      <c r="AA38" s="13"/>
      <c r="AB38" s="13"/>
      <c r="AC38" s="13"/>
      <c r="AD38" s="14"/>
    </row>
    <row r="39" spans="1:30" s="4" customFormat="1" ht="12.95" customHeight="1" x14ac:dyDescent="0.4">
      <c r="A39" s="4" t="s">
        <v>24</v>
      </c>
      <c r="C39" s="4" t="s">
        <v>220</v>
      </c>
    </row>
    <row r="40" spans="1:30" s="4" customFormat="1" ht="12.95" customHeight="1" x14ac:dyDescent="0.4">
      <c r="A40" s="4" t="s">
        <v>26</v>
      </c>
      <c r="C40" s="4" t="s">
        <v>25</v>
      </c>
    </row>
    <row r="41" spans="1:30" s="4" customFormat="1" ht="12.95" customHeight="1" x14ac:dyDescent="0.4">
      <c r="A41" s="4" t="s">
        <v>28</v>
      </c>
      <c r="C41" s="4" t="s">
        <v>27</v>
      </c>
    </row>
    <row r="42" spans="1:30" s="4" customFormat="1" ht="12.95" customHeight="1" x14ac:dyDescent="0.4">
      <c r="A42" s="4" t="s">
        <v>33</v>
      </c>
      <c r="C42" s="4" t="s">
        <v>29</v>
      </c>
      <c r="M42" s="4" t="s">
        <v>30</v>
      </c>
    </row>
    <row r="43" spans="1:30" s="4" customFormat="1" ht="12.95" customHeight="1" x14ac:dyDescent="0.4">
      <c r="M43" s="4" t="s">
        <v>31</v>
      </c>
    </row>
    <row r="44" spans="1:30" s="4" customFormat="1" ht="12.95" customHeight="1" x14ac:dyDescent="0.4">
      <c r="M44" s="4" t="s">
        <v>32</v>
      </c>
    </row>
    <row r="45" spans="1:30" s="4" customFormat="1" ht="12.95" customHeight="1" x14ac:dyDescent="0.4">
      <c r="A45" s="4" t="s">
        <v>35</v>
      </c>
      <c r="C45" s="4" t="s">
        <v>34</v>
      </c>
    </row>
    <row r="46" spans="1:30" s="4" customFormat="1" ht="9.9499999999999993" customHeight="1" x14ac:dyDescent="0.4">
      <c r="A46" s="4" t="s">
        <v>37</v>
      </c>
      <c r="C46" s="4" t="s">
        <v>36</v>
      </c>
    </row>
    <row r="47" spans="1:30" s="4" customFormat="1" ht="9.9499999999999993" customHeight="1" x14ac:dyDescent="0.4">
      <c r="C47" s="4" t="s">
        <v>219</v>
      </c>
    </row>
    <row r="48" spans="1:30" s="4" customFormat="1" ht="9.9499999999999993" customHeight="1" x14ac:dyDescent="0.4">
      <c r="A48" s="4" t="s">
        <v>39</v>
      </c>
      <c r="C48" s="4" t="s">
        <v>38</v>
      </c>
    </row>
    <row r="49" spans="1:30" s="4" customFormat="1" ht="9.9499999999999993" customHeight="1" x14ac:dyDescent="0.4">
      <c r="A49" s="4" t="s">
        <v>40</v>
      </c>
      <c r="C49" s="4" t="s">
        <v>218</v>
      </c>
    </row>
    <row r="50" spans="1:30" s="4" customFormat="1" ht="9.9499999999999993" customHeight="1" x14ac:dyDescent="0.4">
      <c r="A50" s="4" t="s">
        <v>41</v>
      </c>
      <c r="C50" s="4" t="s">
        <v>152</v>
      </c>
    </row>
    <row r="51" spans="1:30" s="4" customFormat="1" ht="9.9499999999999993" customHeight="1" x14ac:dyDescent="0.4">
      <c r="A51" s="4" t="s">
        <v>42</v>
      </c>
      <c r="C51" s="4" t="s">
        <v>43</v>
      </c>
    </row>
    <row r="52" spans="1:30" s="4" customFormat="1" ht="9.9499999999999993" customHeight="1" x14ac:dyDescent="0.4">
      <c r="A52" s="4" t="s">
        <v>44</v>
      </c>
      <c r="C52" s="4" t="s">
        <v>169</v>
      </c>
      <c r="G52" s="1"/>
      <c r="H52" s="1"/>
      <c r="I52" s="1"/>
      <c r="J52" s="1"/>
      <c r="K52" s="1"/>
      <c r="L52" s="1"/>
      <c r="M52" s="1"/>
      <c r="N52" s="1"/>
      <c r="O52" s="1"/>
      <c r="P52" s="1"/>
      <c r="Q52" s="1"/>
      <c r="R52" s="1"/>
      <c r="S52" s="1"/>
      <c r="T52" s="1"/>
      <c r="U52" s="1"/>
      <c r="V52" s="1"/>
      <c r="W52" s="1"/>
      <c r="X52" s="1"/>
      <c r="Y52" s="1"/>
      <c r="Z52" s="1"/>
      <c r="AA52" s="1"/>
      <c r="AB52" s="1"/>
      <c r="AC52" s="1"/>
      <c r="AD52" s="1"/>
    </row>
    <row r="53" spans="1:30" s="4" customFormat="1" ht="9.9499999999999993" customHeight="1" x14ac:dyDescent="0.4">
      <c r="G53" s="1"/>
      <c r="H53" s="1"/>
      <c r="I53" s="1"/>
      <c r="J53" s="1"/>
      <c r="K53" s="1"/>
      <c r="L53" s="1"/>
      <c r="M53" s="1"/>
      <c r="N53" s="1"/>
      <c r="O53" s="1"/>
      <c r="P53" s="1"/>
      <c r="Q53" s="1"/>
      <c r="R53" s="1"/>
      <c r="S53" s="1"/>
      <c r="T53" s="1"/>
      <c r="U53" s="1"/>
      <c r="V53" s="1"/>
      <c r="W53" s="1"/>
      <c r="X53" s="1"/>
      <c r="Y53" s="1"/>
      <c r="Z53" s="1"/>
      <c r="AA53" s="1"/>
      <c r="AB53" s="1"/>
      <c r="AC53" s="1"/>
      <c r="AD53" s="1"/>
    </row>
    <row r="54" spans="1:30" ht="9.9499999999999993" customHeight="1" x14ac:dyDescent="0.4"/>
    <row r="55" spans="1:30" ht="9.9499999999999993" customHeight="1" x14ac:dyDescent="0.4"/>
    <row r="56" spans="1:30" ht="9.9499999999999993" customHeight="1" x14ac:dyDescent="0.4"/>
    <row r="57" spans="1:30" ht="9.9499999999999993" customHeight="1" x14ac:dyDescent="0.4"/>
    <row r="58" spans="1:30" ht="9.9499999999999993" customHeight="1" x14ac:dyDescent="0.4"/>
    <row r="59" spans="1:30" ht="9.9499999999999993" customHeight="1" x14ac:dyDescent="0.4"/>
    <row r="60" spans="1:30" ht="9.9499999999999993" customHeight="1" x14ac:dyDescent="0.4"/>
    <row r="61" spans="1:30" ht="9.9499999999999993" customHeight="1" x14ac:dyDescent="0.4"/>
  </sheetData>
  <sheetProtection algorithmName="SHA-512" hashValue="9iO6ae0IRep1JcT8F/ckX9AfB10+rs3DSp9BbsclEZ4Vf93Mmqca5+kA9Dwx1AYRq3YcfxNPUhUCcYHyyN/70Q==" saltValue="OdZlffq7iZp6mq8v1Ytn/w==" spinCount="100000" sheet="1" objects="1" scenarios="1"/>
  <mergeCells count="70">
    <mergeCell ref="A1:I2"/>
    <mergeCell ref="A6:F8"/>
    <mergeCell ref="G6:I8"/>
    <mergeCell ref="J6:AD8"/>
    <mergeCell ref="A9:F22"/>
    <mergeCell ref="G9:I12"/>
    <mergeCell ref="J9:K10"/>
    <mergeCell ref="L9:P10"/>
    <mergeCell ref="Q9:R10"/>
    <mergeCell ref="S9:W10"/>
    <mergeCell ref="X9:Y10"/>
    <mergeCell ref="Z9:AD10"/>
    <mergeCell ref="J11:K12"/>
    <mergeCell ref="L11:P12"/>
    <mergeCell ref="Q11:R12"/>
    <mergeCell ref="S11:W12"/>
    <mergeCell ref="X11:AD12"/>
    <mergeCell ref="G13:I16"/>
    <mergeCell ref="J13:K14"/>
    <mergeCell ref="L13:P14"/>
    <mergeCell ref="Q13:R14"/>
    <mergeCell ref="S13:W14"/>
    <mergeCell ref="Z13:AD14"/>
    <mergeCell ref="J15:K16"/>
    <mergeCell ref="L15:P16"/>
    <mergeCell ref="Q15:R16"/>
    <mergeCell ref="S15:W16"/>
    <mergeCell ref="X15:Y16"/>
    <mergeCell ref="Z15:AD16"/>
    <mergeCell ref="X13:Y14"/>
    <mergeCell ref="G17:I18"/>
    <mergeCell ref="J17:AD18"/>
    <mergeCell ref="G19:I20"/>
    <mergeCell ref="J19:AD20"/>
    <mergeCell ref="G21:I22"/>
    <mergeCell ref="J21:M22"/>
    <mergeCell ref="N21:N22"/>
    <mergeCell ref="O21:T22"/>
    <mergeCell ref="U21:Z22"/>
    <mergeCell ref="AA21:AD22"/>
    <mergeCell ref="G23:I24"/>
    <mergeCell ref="S35:W38"/>
    <mergeCell ref="G33:I34"/>
    <mergeCell ref="J33:K34"/>
    <mergeCell ref="L33:P34"/>
    <mergeCell ref="Q33:R34"/>
    <mergeCell ref="S33:W34"/>
    <mergeCell ref="J23:AD24"/>
    <mergeCell ref="G25:I26"/>
    <mergeCell ref="J25:L26"/>
    <mergeCell ref="M25:AD26"/>
    <mergeCell ref="G27:I28"/>
    <mergeCell ref="J27:L28"/>
    <mergeCell ref="M27:AD28"/>
    <mergeCell ref="S5:W5"/>
    <mergeCell ref="G5:I5"/>
    <mergeCell ref="A23:F34"/>
    <mergeCell ref="A35:I38"/>
    <mergeCell ref="J5:K5"/>
    <mergeCell ref="L5:P5"/>
    <mergeCell ref="Q5:R5"/>
    <mergeCell ref="G29:I30"/>
    <mergeCell ref="J35:K38"/>
    <mergeCell ref="L35:P38"/>
    <mergeCell ref="Q35:R38"/>
    <mergeCell ref="J29:L30"/>
    <mergeCell ref="M29:AD30"/>
    <mergeCell ref="G31:I32"/>
    <mergeCell ref="J31:L32"/>
    <mergeCell ref="M31:AD32"/>
  </mergeCells>
  <phoneticPr fontId="3"/>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14</vt:i4>
      </vt:variant>
    </vt:vector>
  </HeadingPairs>
  <TitlesOfParts>
    <vt:vector size="16" baseType="lpstr">
      <vt:lpstr>データシート</vt:lpstr>
      <vt:lpstr>様式第１(その7)</vt:lpstr>
      <vt:lpstr>データシート!CENNTROor不明</vt:lpstr>
      <vt:lpstr>データシート!DFSKor不明</vt:lpstr>
      <vt:lpstr>データシート!Print_Area</vt:lpstr>
      <vt:lpstr>'様式第１(その7)'!Print_Area</vt:lpstr>
      <vt:lpstr>データシート!いすゞ</vt:lpstr>
      <vt:lpstr>データシート!トヨタ</vt:lpstr>
      <vt:lpstr>ニッサン</vt:lpstr>
      <vt:lpstr>フォトンor不明</vt:lpstr>
      <vt:lpstr>ホンダ</vt:lpstr>
      <vt:lpstr>データシート!三菱</vt:lpstr>
      <vt:lpstr>データシート!三菱ふそう</vt:lpstr>
      <vt:lpstr>データシート!日野</vt:lpstr>
      <vt:lpstr>データシート!不明</vt:lpstr>
      <vt:lpstr>データシート!柳州五菱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m-fuchikami</cp:lastModifiedBy>
  <dcterms:created xsi:type="dcterms:W3CDTF">2024-03-14T02:51:56Z</dcterms:created>
  <dcterms:modified xsi:type="dcterms:W3CDTF">2024-10-09T04:58:51Z</dcterms:modified>
</cp:coreProperties>
</file>